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PRESUN_SUS_PCE\VŘD 22\Opěrné zdi\Horní Třešňovec\Rozpočet_final\"/>
    </mc:Choice>
  </mc:AlternateContent>
  <bookViews>
    <workbookView xWindow="240" yWindow="120" windowWidth="14940" windowHeight="9225"/>
  </bookViews>
  <sheets>
    <sheet name="Souhrn" sheetId="1" r:id="rId1"/>
    <sheet name="0 - SO251" sheetId="2" r:id="rId2"/>
  </sheets>
  <definedNames>
    <definedName name="_xlnm.Print_Area" localSheetId="0">Souhrn!$A$1:$G$24</definedName>
    <definedName name="_xlnm.Print_Titles" localSheetId="0">Souhrn!$17:$19</definedName>
    <definedName name="_xlnm.Print_Area" localSheetId="1">'0 - SO251'!$A$1:$M$243</definedName>
    <definedName name="_xlnm.Print_Titles" localSheetId="1">'0 - SO251'!$30:$32</definedName>
  </definedNames>
  <calcPr/>
</workbook>
</file>

<file path=xl/calcChain.xml><?xml version="1.0" encoding="utf-8"?>
<calcChain xmlns="http://schemas.openxmlformats.org/spreadsheetml/2006/main">
  <c i="2" l="1" r="R223"/>
  <c r="I223"/>
  <c r="Q223"/>
  <c r="R220"/>
  <c r="I220"/>
  <c r="J220"/>
  <c r="L220"/>
  <c r="R217"/>
  <c r="I217"/>
  <c r="J217"/>
  <c r="L217"/>
  <c r="R214"/>
  <c r="J214"/>
  <c r="L214"/>
  <c r="I214"/>
  <c r="Q214"/>
  <c r="R211"/>
  <c r="I211"/>
  <c r="J211"/>
  <c r="L211"/>
  <c r="R208"/>
  <c r="I208"/>
  <c r="Q208"/>
  <c r="R205"/>
  <c r="R226"/>
  <c r="I205"/>
  <c r="Q205"/>
  <c r="R199"/>
  <c r="I199"/>
  <c r="J199"/>
  <c r="L199"/>
  <c r="R196"/>
  <c r="I196"/>
  <c r="J196"/>
  <c r="L196"/>
  <c r="R193"/>
  <c r="Q193"/>
  <c r="I193"/>
  <c r="J193"/>
  <c r="L193"/>
  <c r="R190"/>
  <c r="I190"/>
  <c r="J190"/>
  <c r="L190"/>
  <c r="R187"/>
  <c r="R202"/>
  <c r="I187"/>
  <c r="Q187"/>
  <c r="R181"/>
  <c r="Q181"/>
  <c r="I181"/>
  <c r="J181"/>
  <c r="L181"/>
  <c r="R178"/>
  <c r="I178"/>
  <c r="Q178"/>
  <c r="R175"/>
  <c r="R184"/>
  <c r="I175"/>
  <c r="J175"/>
  <c r="R169"/>
  <c r="I169"/>
  <c r="J169"/>
  <c r="L169"/>
  <c r="R166"/>
  <c r="I166"/>
  <c r="Q166"/>
  <c r="R163"/>
  <c r="I163"/>
  <c r="J163"/>
  <c r="L163"/>
  <c r="R160"/>
  <c r="I160"/>
  <c r="J160"/>
  <c r="L160"/>
  <c r="R157"/>
  <c r="R172"/>
  <c r="I157"/>
  <c r="Q157"/>
  <c r="R151"/>
  <c r="I151"/>
  <c r="Q151"/>
  <c r="R148"/>
  <c r="I148"/>
  <c r="J148"/>
  <c r="L148"/>
  <c r="R145"/>
  <c r="J145"/>
  <c r="L145"/>
  <c r="I145"/>
  <c r="Q145"/>
  <c r="R142"/>
  <c r="I142"/>
  <c r="Q142"/>
  <c r="R139"/>
  <c r="I139"/>
  <c r="J139"/>
  <c r="L139"/>
  <c r="R136"/>
  <c r="R154"/>
  <c r="I136"/>
  <c r="Q136"/>
  <c r="R130"/>
  <c r="I130"/>
  <c r="J130"/>
  <c r="L130"/>
  <c r="R127"/>
  <c r="I127"/>
  <c r="Q127"/>
  <c r="R124"/>
  <c r="I124"/>
  <c r="Q124"/>
  <c r="R121"/>
  <c r="I121"/>
  <c r="Q121"/>
  <c r="R118"/>
  <c r="R133"/>
  <c r="Q118"/>
  <c r="I118"/>
  <c r="J118"/>
  <c r="R112"/>
  <c r="I112"/>
  <c r="Q112"/>
  <c r="R109"/>
  <c r="R115"/>
  <c r="I109"/>
  <c r="Q109"/>
  <c r="Q115"/>
  <c r="R103"/>
  <c r="I103"/>
  <c r="Q103"/>
  <c r="R100"/>
  <c r="Q100"/>
  <c r="I100"/>
  <c r="J100"/>
  <c r="L100"/>
  <c r="R97"/>
  <c r="I97"/>
  <c r="Q97"/>
  <c r="R94"/>
  <c r="I94"/>
  <c r="J94"/>
  <c r="L94"/>
  <c r="R91"/>
  <c r="J91"/>
  <c r="L91"/>
  <c r="I91"/>
  <c r="Q91"/>
  <c r="R88"/>
  <c r="I88"/>
  <c r="J88"/>
  <c r="L88"/>
  <c r="R85"/>
  <c r="I85"/>
  <c r="J85"/>
  <c r="L85"/>
  <c r="R82"/>
  <c r="I82"/>
  <c r="Q82"/>
  <c r="R79"/>
  <c r="I79"/>
  <c r="Q79"/>
  <c r="R76"/>
  <c r="Q76"/>
  <c r="I76"/>
  <c r="J76"/>
  <c r="L76"/>
  <c r="R73"/>
  <c r="I73"/>
  <c r="J73"/>
  <c r="L73"/>
  <c r="R70"/>
  <c r="I70"/>
  <c r="J70"/>
  <c r="L70"/>
  <c r="R67"/>
  <c r="R106"/>
  <c r="I67"/>
  <c r="Q67"/>
  <c r="R61"/>
  <c r="I61"/>
  <c r="J61"/>
  <c r="L61"/>
  <c r="R58"/>
  <c r="I58"/>
  <c r="J58"/>
  <c r="L58"/>
  <c r="R55"/>
  <c r="I55"/>
  <c r="J55"/>
  <c r="L55"/>
  <c r="R52"/>
  <c r="I52"/>
  <c r="Q52"/>
  <c r="R49"/>
  <c r="I49"/>
  <c r="Q49"/>
  <c r="R46"/>
  <c r="I46"/>
  <c r="J46"/>
  <c r="L46"/>
  <c r="R43"/>
  <c r="I43"/>
  <c r="Q43"/>
  <c r="R40"/>
  <c r="Q40"/>
  <c r="I40"/>
  <c r="J40"/>
  <c r="L40"/>
  <c r="R37"/>
  <c r="I37"/>
  <c r="J37"/>
  <c r="L37"/>
  <c r="R34"/>
  <c r="R64"/>
  <c r="Q34"/>
  <c r="I34"/>
  <c r="J34"/>
  <c r="A13"/>
  <c l="1" r="J49"/>
  <c r="L49"/>
  <c r="J52"/>
  <c r="L52"/>
  <c r="Q61"/>
  <c r="J67"/>
  <c r="L67"/>
  <c r="Q70"/>
  <c r="Q106"/>
  <c r="J79"/>
  <c r="L79"/>
  <c r="Q88"/>
  <c r="J109"/>
  <c r="J121"/>
  <c r="L121"/>
  <c r="J136"/>
  <c r="L136"/>
  <c r="Q139"/>
  <c r="Q154"/>
  <c r="J142"/>
  <c r="L142"/>
  <c r="J151"/>
  <c r="L151"/>
  <c r="Q160"/>
  <c r="Q172"/>
  <c r="Q163"/>
  <c r="Q169"/>
  <c r="J178"/>
  <c r="L178"/>
  <c r="Q196"/>
  <c r="Q199"/>
  <c r="J208"/>
  <c r="L208"/>
  <c r="Q217"/>
  <c r="J223"/>
  <c r="L223"/>
  <c r="L34"/>
  <c r="J43"/>
  <c r="L43"/>
  <c r="Q46"/>
  <c r="Q55"/>
  <c r="Q58"/>
  <c r="Q73"/>
  <c r="J82"/>
  <c r="L82"/>
  <c r="Q94"/>
  <c r="J97"/>
  <c r="L97"/>
  <c r="J112"/>
  <c r="L112"/>
  <c r="L118"/>
  <c r="J124"/>
  <c r="L124"/>
  <c r="J127"/>
  <c r="L127"/>
  <c r="Q130"/>
  <c r="Q133"/>
  <c r="Q148"/>
  <c r="J166"/>
  <c r="L166"/>
  <c r="Q175"/>
  <c r="Q184"/>
  <c r="J187"/>
  <c r="H203"/>
  <c r="K27"/>
  <c r="Q190"/>
  <c r="Q202"/>
  <c r="J205"/>
  <c r="H227"/>
  <c r="K28"/>
  <c r="Q211"/>
  <c r="Q226"/>
  <c r="Q220"/>
  <c r="Q37"/>
  <c r="Q64"/>
  <c r="Q85"/>
  <c r="J103"/>
  <c r="L103"/>
  <c r="J157"/>
  <c r="H172"/>
  <c r="L175"/>
  <c r="L184"/>
  <c r="H185"/>
  <c r="K26"/>
  <c r="H133"/>
  <c l="1" r="L133"/>
  <c r="J133"/>
  <c r="J134"/>
  <c r="L64"/>
  <c r="L154"/>
  <c r="H115"/>
  <c r="L106"/>
  <c r="H64"/>
  <c r="H184"/>
  <c r="J184"/>
  <c r="J185"/>
  <c r="H65"/>
  <c r="K20"/>
  <c r="H134"/>
  <c r="K23"/>
  <c r="L65"/>
  <c r="L20"/>
  <c r="H107"/>
  <c r="K21"/>
  <c r="L107"/>
  <c r="L21"/>
  <c r="L155"/>
  <c r="L24"/>
  <c r="L187"/>
  <c r="L203"/>
  <c r="L27"/>
  <c r="L205"/>
  <c r="L227"/>
  <c r="L28"/>
  <c r="H106"/>
  <c r="H116"/>
  <c r="K22"/>
  <c r="H154"/>
  <c r="H155"/>
  <c r="K24"/>
  <c r="L157"/>
  <c r="L172"/>
  <c r="J172"/>
  <c r="J173"/>
  <c r="H173"/>
  <c r="K25"/>
  <c r="H202"/>
  <c r="L134"/>
  <c r="L23"/>
  <c r="L185"/>
  <c r="L26"/>
  <c r="H226"/>
  <c r="L109"/>
  <c r="L115"/>
  <c r="J115"/>
  <c r="J116"/>
  <c l="1" r="J106"/>
  <c r="J107"/>
  <c r="J64"/>
  <c r="J65"/>
  <c r="J154"/>
  <c r="J155"/>
  <c r="Q11"/>
  <c r="S133"/>
  <c r="S23"/>
  <c r="S172"/>
  <c r="S25"/>
  <c r="S184"/>
  <c r="S26"/>
  <c r="J10"/>
  <c r="S11"/>
  <c i="1" r="S20"/>
  <c i="2" r="L116"/>
  <c r="L22"/>
  <c r="L173"/>
  <c r="L25"/>
  <c r="S115"/>
  <c r="S22"/>
  <c r="L202"/>
  <c r="J202"/>
  <c r="J203"/>
  <c r="L226"/>
  <c r="J226"/>
  <c r="J227"/>
  <c l="1" r="J11"/>
  <c i="1" r="F20"/>
  <c r="D20"/>
  <c i="2" r="S106"/>
  <c r="S21"/>
  <c r="S154"/>
  <c r="S24"/>
  <c r="S64"/>
  <c r="S20"/>
  <c r="S226"/>
  <c r="S28"/>
  <c r="R11"/>
  <c r="S202"/>
  <c r="S27"/>
</calcChain>
</file>

<file path=xl/sharedStrings.xml><?xml version="1.0" encoding="utf-8"?>
<sst xmlns="http://schemas.openxmlformats.org/spreadsheetml/2006/main">
  <si>
    <t>SOUHRNNÝ LIST STAVBY</t>
  </si>
  <si>
    <t>STAVBA</t>
  </si>
  <si>
    <t>027 - Opěrná zeď III/31117 Horní Třešňovec</t>
  </si>
  <si>
    <t/>
  </si>
  <si>
    <t>ZÁKLADNÍ ÚDAJE</t>
  </si>
  <si>
    <t xml:space="preserve">Objednatel: </t>
  </si>
  <si>
    <t xml:space="preserve">Cena (bez DPH): </t>
  </si>
  <si>
    <t>Správa a údržba silnic Pardubického kraje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</si>
  <si>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</si>
  <si>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</si>
  <si>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</si>
  <si>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</si>
  <si>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</si>
  <si>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</si>
  <si>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</si>
  <si>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</si>
  <si>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</si>
  <si>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</si>
  <si>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</si>
  <si>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SO251</t>
  </si>
  <si>
    <t>Opěrná zeď</t>
  </si>
  <si>
    <t>SOUPIS PRACÍ</t>
  </si>
  <si>
    <t xml:space="preserve">Objekt: </t>
  </si>
  <si>
    <t xml:space="preserve">Celková cena (bez DPH): </t>
  </si>
  <si>
    <t>SO251 - Opěrná zeď</t>
  </si>
  <si>
    <t xml:space="preserve">Celková cena (s DPH): </t>
  </si>
  <si>
    <t>SOUHRN</t>
  </si>
  <si>
    <t>Kód</t>
  </si>
  <si>
    <t>Název</t>
  </si>
  <si>
    <t>všeobecné podmínky</t>
  </si>
  <si>
    <t>zemní práce</t>
  </si>
  <si>
    <t>základy</t>
  </si>
  <si>
    <t>svislé konstrukce (a kompletní)</t>
  </si>
  <si>
    <t>vodorovné konstrukce</t>
  </si>
  <si>
    <t>komunikace</t>
  </si>
  <si>
    <t>přidružená stavební výroba</t>
  </si>
  <si>
    <t>potrubí</t>
  </si>
  <si>
    <t>ostatní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</si>
  <si>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</si>
  <si>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</si>
  <si>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</si>
  <si>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</si>
  <si>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</si>
  <si>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</si>
  <si>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</si>
  <si>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</si>
  <si>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podmínky</t>
  </si>
  <si>
    <t>014102</t>
  </si>
  <si>
    <t>POPLATKY ZA SKLÁDKU</t>
  </si>
  <si>
    <t>T</t>
  </si>
  <si>
    <t>doplňující popis</t>
  </si>
  <si>
    <t>výměra</t>
  </si>
  <si>
    <t>dle položek 11332 a 13173:(30,0+412,05)*1,9t/m3 = 839,895000 =&gt; A</t>
  </si>
  <si>
    <t>014112</t>
  </si>
  <si>
    <t>POPLATKY ZA SKLÁDKU TYP S-IO (INERTNÍ ODPAD)</t>
  </si>
  <si>
    <t>z položky č. 96613:168,56*2,5t/m3 = 421,400000 =&gt; A</t>
  </si>
  <si>
    <t>z položky č. 96615:7,84*2,2t/m3 = 17,248000 =&gt; A</t>
  </si>
  <si>
    <t>z položky 96642:4ks*6,25t/ks = 25,000000 =&gt; A</t>
  </si>
  <si>
    <t>02720</t>
  </si>
  <si>
    <t>POMOC PRÁCE ZŘÍZ NEBO ZAJIŠŤ REGULACI A OCHRANU DOPRAVY</t>
  </si>
  <si>
    <t>KPL</t>
  </si>
  <si>
    <t>1 = 1,000000 =&gt; A</t>
  </si>
  <si>
    <t>02910</t>
  </si>
  <si>
    <t>OSTATNÍ POŽADAVKY - ZEMĚMĚŘIČSKÁ MĚŘENÍ</t>
  </si>
  <si>
    <t>02943</t>
  </si>
  <si>
    <t>OSTATNÍ POŽADAVKY - VYPRACOVÁNÍ RDS</t>
  </si>
  <si>
    <t>02944</t>
  </si>
  <si>
    <t>OSTAT POŽADAVKY - DOKUMENTACE SKUTEČ PROVEDENÍ V DIGIT FORMĚ</t>
  </si>
  <si>
    <t>02945</t>
  </si>
  <si>
    <t>OSTAT POŽADAVKY - GEOMETRICKÝ PLÁN</t>
  </si>
  <si>
    <t>03100</t>
  </si>
  <si>
    <t>ZAŘÍZENÍ STAVENIŠTĚ - ZŘÍZENÍ, PROVOZ, DEMONTÁŽ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</si>
  <si>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</si>
  <si>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</si>
  <si>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</si>
  <si>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</si>
  <si>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</si>
  <si>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</si>
  <si>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1 - zemní práce</t>
  </si>
  <si>
    <t>11332</t>
  </si>
  <si>
    <t>ODSTRANĚNÍ PODKLADŮ ZPEVNĚNÝCH PLOCH Z KAMENIVA NESTMELENÉHO</t>
  </si>
  <si>
    <t>M3</t>
  </si>
  <si>
    <t>1,5*100,0*0,2 = 30,000000 =&gt; A</t>
  </si>
  <si>
    <t>11372</t>
  </si>
  <si>
    <t>FRÉZOVÁNÍ ZPEVNĚNÝCH PLOCH ASFALTOVÝCH</t>
  </si>
  <si>
    <t>1,5*100,0*0,1 = 15,000000 =&gt; A</t>
  </si>
  <si>
    <t>11527</t>
  </si>
  <si>
    <t>PŘEV VOD NA POVRCHU POTR DN DO 1000MM NEBO ŽLAB R.O. DO 3,6M</t>
  </si>
  <si>
    <t>M</t>
  </si>
  <si>
    <t>zatrubnění stavební jámy:110 = 110,000000 =&gt; A</t>
  </si>
  <si>
    <t>12273</t>
  </si>
  <si>
    <t>ODKOPÁVKY A PROKOPÁVKY OBECNÉ TŘ. I</t>
  </si>
  <si>
    <t>Odstranění hrázky dle položky č. 17710:19,2 = 19,200000 =&gt; A</t>
  </si>
  <si>
    <t>12573</t>
  </si>
  <si>
    <t>VYKOPÁVKY ZE ZEMNÍKŮ A SKLÁDEK TŘ. I</t>
  </si>
  <si>
    <t>dovoz zeminy_x000d_
dle pol. č. 17310:10 = 10,000000 =&gt; A _x000d_
dle pol. č. 17710:19,2 = 19,200000 =&gt; B _x000d_
A+B = 29,200000 =&gt; C</t>
  </si>
  <si>
    <t>vč. případného nákupu</t>
  </si>
  <si>
    <t>dovoz ornice dle položky 18220:3,9 = 3,900000 =&gt; A</t>
  </si>
  <si>
    <t>13173</t>
  </si>
  <si>
    <t>HLOUBENÍ JAM ZAPAŽ I NEPAŽ TŘ. I</t>
  </si>
  <si>
    <t>(2,6*1,0+1,1*1,0)*97,5+1,8*1,8*5,0+0,6*3,9*15,0 = 412,050000 =&gt; A</t>
  </si>
  <si>
    <t>17120</t>
  </si>
  <si>
    <t>ULOŽENÍ SYPANINY DO NÁSYPŮ A NA SKLÁDKY BEZ ZHUTNĚNÍ</t>
  </si>
  <si>
    <t>dle položky č. 13173:412,05m3 = 412,050000 =&gt; A _x000d_
dle položky č. 12273:19,2m3 = 19,200000 =&gt; B _x000d_
A+B = 431,250000 =&gt; C</t>
  </si>
  <si>
    <t>17310</t>
  </si>
  <si>
    <t>ZEMNÍ KRAJNICE A DOSYPÁVKY SE ZHUTNĚNÍM</t>
  </si>
  <si>
    <t>dosypání zemního tělesa:2,5*2,0*1,0*2 = 10,000000 =&gt; A</t>
  </si>
  <si>
    <t>17710</t>
  </si>
  <si>
    <t>ZEMNÍ HRÁZKY ZE ZEMIN SE ZHUTNĚNÍM</t>
  </si>
  <si>
    <t>hrázka pro převedení vody:8*1,0*1,2*2 = 19,200000 =&gt; A</t>
  </si>
  <si>
    <t>18220</t>
  </si>
  <si>
    <t>ROZPROSTŘENÍ ORNICE VE SVAHU</t>
  </si>
  <si>
    <t>(2,0*5,0+2,0*8,0)*0,15 = 3,900000 =&gt; A</t>
  </si>
  <si>
    <t>18241</t>
  </si>
  <si>
    <t>ZALOŽENÍ TRÁVNÍKU RUČNÍM VÝSEVEM</t>
  </si>
  <si>
    <t>M2</t>
  </si>
  <si>
    <t>2,0*5,0+2,0*8,0 = 26,000000 =&gt; A</t>
  </si>
  <si>
    <t>18247</t>
  </si>
  <si>
    <t>OŠETŘOVÁNÍ TRÁVNÍKU</t>
  </si>
  <si>
    <t>dle položky č. 18241:26,0 = 26,000000 =&gt; A</t>
  </si>
  <si>
    <t>2 - základy</t>
  </si>
  <si>
    <t>272314</t>
  </si>
  <si>
    <t>ZÁKLADY Z PROSTÉHO BETONU DO C25/30</t>
  </si>
  <si>
    <t>97,5*0,80*1,10 = 85,800000 =&gt; A</t>
  </si>
  <si>
    <t>285392</t>
  </si>
  <si>
    <t>DODATEČNÉ KOTVENÍ VLEPENÍM BETONÁŘSKÉ VÝZTUŽE D DO 16MM DO VRTŮ</t>
  </si>
  <si>
    <t>KUS</t>
  </si>
  <si>
    <t>kotvení vlepením výztuže do vrtů základů z příl. č. 10_x000d_
pozice 4:390ks = 390,000000 =&gt; A</t>
  </si>
  <si>
    <t>3 - svislé konstrukce (a kompletní)</t>
  </si>
  <si>
    <t>317325</t>
  </si>
  <si>
    <t>ŘÍMSY ZE ŽELEZOBETONU DO C30/37</t>
  </si>
  <si>
    <t>0,32*0,8*97,5 = 24,960000 =&gt; A</t>
  </si>
  <si>
    <t>317365</t>
  </si>
  <si>
    <t>VÝZTUŽ ŘÍMS Z OCELI 10505, B500B</t>
  </si>
  <si>
    <t>z přílohy č. 10_x000d_
pozice 1 a 2: (175,2+907,2+144,0+946,2)*0,617/1000 = 1,340494 =&gt; A</t>
  </si>
  <si>
    <t>327325</t>
  </si>
  <si>
    <t>ZDI OPĚRNÉ, ZÁRUBNÍ, NÁBŘEŽNÍ ZE ŽELEZOVÉHO BETONU DO C30/37</t>
  </si>
  <si>
    <t>(1,64+1,65+1,67+1,72+1,80+1,89)*12,0*0,6+1,66*14,0*0,6+2,10*11,5*0,6 = 103,098000 =&gt; A</t>
  </si>
  <si>
    <t>327365</t>
  </si>
  <si>
    <t>VÝZTUŽ ZDÍ OPĚRNÝCH, ZÁRUBNÍCH, NÁBŘEŽNÍCH Z OCELI 10505, B500B</t>
  </si>
  <si>
    <t>z přílohy č. 10:_x000d_
poz. 3 a 5:(1344*0,395+876,6*0,617)/1000 = 1,071742 =&gt; A</t>
  </si>
  <si>
    <t>327366</t>
  </si>
  <si>
    <t>VÝZTUŽ ZDÍ OPĚRNÝCH, ZÁRUBNÍCH, NÁBŘEŽNÍCH Z KARI SÍTÍ</t>
  </si>
  <si>
    <t>z přílohy č. 10:360m2*7,89kg/m2/1000 = 2,840400 =&gt; A</t>
  </si>
  <si>
    <t>4 - vodorovné konstrukce</t>
  </si>
  <si>
    <t>451312</t>
  </si>
  <si>
    <t>PODKLADNÍ A VÝPLŇOVÉ VRSTVY Z PROSTÉHO BETONU C12/15</t>
  </si>
  <si>
    <t>pod drenáží:1,6*0,15*97,5 = 23,400000 =&gt; A</t>
  </si>
  <si>
    <t>45152</t>
  </si>
  <si>
    <t>PODKLADNÍ A VÝPLŇOVÉ VRSTVY Z KAMENIVA DRCENÉHO</t>
  </si>
  <si>
    <t>0/32</t>
  </si>
  <si>
    <t>pod základem zdi:0,1*1,70*99,0 = 16,830000 =&gt; A</t>
  </si>
  <si>
    <t>45852</t>
  </si>
  <si>
    <t>VÝPLŇ ZA OPĚRAMI A ZDMI Z KAMENIVA DRCENÉHO</t>
  </si>
  <si>
    <t>4/16</t>
  </si>
  <si>
    <t>výplň za zdí: (1,7*0,9+0,6*0,65)*97,5+2*4,0 = 195,200000 =&gt; A</t>
  </si>
  <si>
    <t>45860</t>
  </si>
  <si>
    <t>VÝPLŇ ZA OPĚRAMI A ZDMI Z MEZEROVITÉHO BETONU</t>
  </si>
  <si>
    <t>drenážní beton za zdí:1,5*0,7*100,0+2*2,0 = 109,000000 =&gt; A</t>
  </si>
  <si>
    <t>46251</t>
  </si>
  <si>
    <t>ZÁHOZ Z LOMOVÉHO KAMENE</t>
  </si>
  <si>
    <t>min. 200 kg</t>
  </si>
  <si>
    <t>1,0*112,0*0,6+0,8*1,3*2,0+1,0*2,0*1,6 = 72,480000 =&gt; A</t>
  </si>
  <si>
    <t>46321</t>
  </si>
  <si>
    <t>ROVNANINA Z LOMOVÉHO KAMENE</t>
  </si>
  <si>
    <t>7,0*2,1*0,5+10,0*3,0*0,5 = 22,350000 =&gt; A</t>
  </si>
  <si>
    <t>5 - komunikace</t>
  </si>
  <si>
    <t>56930</t>
  </si>
  <si>
    <t>ZPEVNĚNÍ KRAJNIC ZE ŠTĚRKODRTI</t>
  </si>
  <si>
    <t>(5,0+7,0)*0,075m3/m = 0,900000 =&gt; A</t>
  </si>
  <si>
    <t>572123</t>
  </si>
  <si>
    <t>INFILTRAČNÍ POSTŘIK Z EMULZE DO 1,0KG/M2</t>
  </si>
  <si>
    <t>dle pol. č. 574A33:150 = 150,000000 =&gt; A</t>
  </si>
  <si>
    <t>572213</t>
  </si>
  <si>
    <t>SPOJOVACÍ POSTŘIK Z EMULZE DO 0,5KG/M2</t>
  </si>
  <si>
    <t>574A33</t>
  </si>
  <si>
    <t>ASFALTOVÝ BETON PRO OBRUSNÉ VRSTVY ACO 11 TL. 40MM</t>
  </si>
  <si>
    <t>100,0*1,5 = 150,000000 =&gt; A</t>
  </si>
  <si>
    <t>574E06</t>
  </si>
  <si>
    <t>ASFALTOVÝ BETON PRO PODKLADNÍ VRSTVY ACP 16+, 16S</t>
  </si>
  <si>
    <t>150*0,07 = 10,500000 =&gt; A _x000d_
včetně vyrovnání podkladních vrstev</t>
  </si>
  <si>
    <t>7 - přidružená stavební výroba</t>
  </si>
  <si>
    <t>711112</t>
  </si>
  <si>
    <t>IZOLACE BĚŽNÝCH KONSTRUKCÍ PROTI ZEMNÍ VLHKOSTI ASFALTOVÝMI PÁSY</t>
  </si>
  <si>
    <t>1,8*97,5 = 175,500000 =&gt; A</t>
  </si>
  <si>
    <t>711509</t>
  </si>
  <si>
    <t>OCHRANA IZOLACE NA POVRCHU TEXTILIÍ</t>
  </si>
  <si>
    <t>dle pol. č. 711112:175,5m2 = 175,500000 =&gt; A</t>
  </si>
  <si>
    <t>78383</t>
  </si>
  <si>
    <t>NÁTĚRY BETON KONSTR TYP S4 (OS-C)</t>
  </si>
  <si>
    <t>hydrofobní nátěr povrchu betonu:_x000d_
(1,8+0,15+0,3+0,17+0,8)*97,5 = 313,950000 =&gt; A</t>
  </si>
  <si>
    <t>8 - potrubí</t>
  </si>
  <si>
    <t>87427</t>
  </si>
  <si>
    <t>POTRUBÍ Z TRUB PLASTOVÝCH ODPADNÍCH DN DO 100MM</t>
  </si>
  <si>
    <t>vyústění odvodnění DN 100:3,0 = 3,000000 =&gt; A</t>
  </si>
  <si>
    <t>87434</t>
  </si>
  <si>
    <t>POTRUBÍ Z TRUB PLASTOVÝCH ODPADNÍCH DN DO 200MM</t>
  </si>
  <si>
    <t>vyústění vpusti:1,5m = 1,500000 =&gt; A</t>
  </si>
  <si>
    <t>87445</t>
  </si>
  <si>
    <t>POTRUBÍ Z TRUB PLASTOVÝCH ODPADNÍCH DN DO 300MM</t>
  </si>
  <si>
    <t>vyústění odvodnění DN 300:2*3,0m = 6,000000 =&gt; A</t>
  </si>
  <si>
    <t>87533</t>
  </si>
  <si>
    <t>POTRUBÍ DREN Z TRUB PLAST DN DO 150MM</t>
  </si>
  <si>
    <t>drenáž za zdí:97,5 = 97,500000 =&gt; A _x000d_
vyústění drenáže:8*1,5 = 12,000000 =&gt; B _x000d_
A+B = 109,500000 =&gt; C</t>
  </si>
  <si>
    <t>89712</t>
  </si>
  <si>
    <t>VPUSŤ KANALIZAČNÍ ULIČNÍ KOMPLETNÍ Z BETONOVÝCH DÍLCŮ</t>
  </si>
  <si>
    <t>1ks = 1,000000 =&gt; A</t>
  </si>
  <si>
    <t>9 - ostatní práce</t>
  </si>
  <si>
    <t>9112A3</t>
  </si>
  <si>
    <t>ZÁBRADLÍ MOSTNÍ S VODOR MADLY - DEMONTÁŽ S PŘESUNEM</t>
  </si>
  <si>
    <t>odstranění zábradlí s odvozem do kovošrotu:98m = 98,000000 =&gt; A</t>
  </si>
  <si>
    <t>9112B1</t>
  </si>
  <si>
    <t>ZÁBRADLÍ MOSTNÍ SE SVISLOU VÝPLNÍ - DODÁVKA A MONTÁŽ</t>
  </si>
  <si>
    <t>povrchová úprava dle TZ</t>
  </si>
  <si>
    <t>11,45+6*11,90+13,95 = 96,800000 =&gt; A</t>
  </si>
  <si>
    <t>931326</t>
  </si>
  <si>
    <t>TĚSNĚNÍ DILATAČ SPAR ASF ZÁLIVKOU MODIFIK PRŮŘ DO 800MM2</t>
  </si>
  <si>
    <t>zalití spar u říms:97,5 = 97,500000 =&gt; A</t>
  </si>
  <si>
    <t>93135</t>
  </si>
  <si>
    <t>TĚSNĚNÍ DILATAČ SPAR PRYŽ PÁSKOU NEBO KRUH PROFILEM</t>
  </si>
  <si>
    <t>předtěsnění zálivky u říms:97,5 = 97,500000 =&gt; A</t>
  </si>
  <si>
    <t>96613</t>
  </si>
  <si>
    <t>BOURÁNÍ KONSTRUKCÍ Z KAMENE NA MC</t>
  </si>
  <si>
    <t>demolice stávající kamenné zdi:(0,9*0,8+0,5*2,0)*98,0 = 168,560000 =&gt; A</t>
  </si>
  <si>
    <t>96615</t>
  </si>
  <si>
    <t>BOURÁNÍ KONSTRUKCÍ Z PROSTÉHO BETONU</t>
  </si>
  <si>
    <t>demolice římsy stávající zdi:0,10*0,80*98,00 = 7,840000 =&gt; A</t>
  </si>
  <si>
    <t>96642</t>
  </si>
  <si>
    <t>BOURÁNÍ PROPUSTŮ A KANÁLŮ Z PREFABRIK RÁMŮ SVĚTLOSTI 200/150</t>
  </si>
  <si>
    <t>odstranění ŽB rámů z koryta:4*1,0m/ks = 4,000000 =&gt; A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</si>
</sst>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wrapText="1"/>
    </xf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4" fillId="2" borderId="12" xfId="0" applyFont="1" applyFill="1" applyBorder="1" applyAlignment="1" applyProtection="1">
      <alignment wrapText="1"/>
    </xf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10</v>
      </c>
      <c r="E13" s="16"/>
      <c r="F13" s="19"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3" t="s">
        <v>20</v>
      </c>
      <c r="D20" s="24">
        <f>'0 - SO251'!J10</f>
        <v>0</v>
      </c>
      <c r="E20" s="25"/>
      <c r="F20" s="24">
        <f>('0 - SO251'!J11)</f>
        <v>0</v>
      </c>
      <c r="G20" s="12"/>
      <c r="H20" s="2"/>
      <c r="I20" s="2"/>
      <c r="S20" s="26">
        <f>ROUND('0 - SO251'!S11,4)</f>
        <v>0</v>
      </c>
    </row>
    <row r="21">
      <c r="A21" s="13"/>
      <c r="B21" s="4"/>
      <c r="C21" s="4"/>
      <c r="D21" s="4"/>
      <c r="E21" s="4"/>
      <c r="F21" s="4"/>
      <c r="G21" s="14"/>
      <c r="H21" s="2"/>
      <c r="I21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2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22</v>
      </c>
      <c r="B10" s="1"/>
      <c r="C10" s="16"/>
      <c r="D10" s="1"/>
      <c r="E10" s="1"/>
      <c r="F10" s="1"/>
      <c r="G10" s="17"/>
      <c r="H10" s="1"/>
      <c r="I10" s="30" t="s">
        <v>23</v>
      </c>
      <c r="J10" s="31">
        <f>H65+H107+H116+H134+H155+H173+H185+H203+H227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24</v>
      </c>
      <c r="B11" s="1"/>
      <c r="C11" s="1"/>
      <c r="D11" s="1"/>
      <c r="E11" s="1"/>
      <c r="F11" s="1"/>
      <c r="G11" s="30"/>
      <c r="H11" s="1"/>
      <c r="I11" s="30" t="s">
        <v>25</v>
      </c>
      <c r="J11" s="31">
        <f>L65+L107+L116+L134+L155+L173+L185+L203+L227</f>
        <v>0</v>
      </c>
      <c r="K11" s="1"/>
      <c r="L11" s="1"/>
      <c r="M11" s="12"/>
      <c r="N11" s="2"/>
      <c r="O11" s="2"/>
      <c r="P11" s="2"/>
      <c r="Q11" s="32">
        <f>IF(SUM(K20:K28)&gt;0,ROUND(SUM(S20:S28)/SUM(K20:K28)-1,8),0)</f>
        <v>0</v>
      </c>
      <c r="R11" s="26">
        <f>AVERAGE(J64,J106,J115,J133,J154,J172,J184,J202,J226)</f>
        <v>0</v>
      </c>
      <c r="S11" s="26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0"/>
      <c r="H13" s="1"/>
      <c r="I13" s="30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0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7" t="s">
        <v>26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3" t="s">
        <v>27</v>
      </c>
      <c r="C19" s="33"/>
      <c r="D19" s="33"/>
      <c r="E19" s="33" t="s">
        <v>28</v>
      </c>
      <c r="F19" s="33"/>
      <c r="G19" s="3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5">
        <v>0</v>
      </c>
      <c r="C20" s="1"/>
      <c r="D20" s="1"/>
      <c r="E20" s="36" t="s">
        <v>29</v>
      </c>
      <c r="F20" s="1"/>
      <c r="G20" s="1"/>
      <c r="H20" s="1"/>
      <c r="I20" s="1"/>
      <c r="J20" s="1"/>
      <c r="K20" s="37">
        <f>H65</f>
        <v>0</v>
      </c>
      <c r="L20" s="37">
        <f>L65</f>
        <v>0</v>
      </c>
      <c r="M20" s="12"/>
      <c r="N20" s="2"/>
      <c r="O20" s="2"/>
      <c r="P20" s="2"/>
      <c r="Q20" s="2"/>
      <c r="S20" s="26">
        <f>S64</f>
        <v>0</v>
      </c>
    </row>
    <row r="21">
      <c r="A21" s="9"/>
      <c r="B21" s="35">
        <v>1</v>
      </c>
      <c r="C21" s="1"/>
      <c r="D21" s="1"/>
      <c r="E21" s="36" t="s">
        <v>30</v>
      </c>
      <c r="F21" s="1"/>
      <c r="G21" s="1"/>
      <c r="H21" s="1"/>
      <c r="I21" s="1"/>
      <c r="J21" s="1"/>
      <c r="K21" s="37">
        <f>H107</f>
        <v>0</v>
      </c>
      <c r="L21" s="37">
        <f>L107</f>
        <v>0</v>
      </c>
      <c r="M21" s="12"/>
      <c r="N21" s="2"/>
      <c r="O21" s="2"/>
      <c r="P21" s="2"/>
      <c r="Q21" s="2"/>
      <c r="S21" s="26">
        <f>S106</f>
        <v>0</v>
      </c>
    </row>
    <row r="22">
      <c r="A22" s="9"/>
      <c r="B22" s="35">
        <v>2</v>
      </c>
      <c r="C22" s="1"/>
      <c r="D22" s="1"/>
      <c r="E22" s="36" t="s">
        <v>31</v>
      </c>
      <c r="F22" s="1"/>
      <c r="G22" s="1"/>
      <c r="H22" s="1"/>
      <c r="I22" s="1"/>
      <c r="J22" s="1"/>
      <c r="K22" s="37">
        <f>H116</f>
        <v>0</v>
      </c>
      <c r="L22" s="37">
        <f>L116</f>
        <v>0</v>
      </c>
      <c r="M22" s="12"/>
      <c r="N22" s="2"/>
      <c r="O22" s="2"/>
      <c r="P22" s="2"/>
      <c r="Q22" s="2"/>
      <c r="S22" s="26">
        <f>S115</f>
        <v>0</v>
      </c>
    </row>
    <row r="23">
      <c r="A23" s="9"/>
      <c r="B23" s="35">
        <v>3</v>
      </c>
      <c r="C23" s="1"/>
      <c r="D23" s="1"/>
      <c r="E23" s="36" t="s">
        <v>32</v>
      </c>
      <c r="F23" s="1"/>
      <c r="G23" s="1"/>
      <c r="H23" s="1"/>
      <c r="I23" s="1"/>
      <c r="J23" s="1"/>
      <c r="K23" s="37">
        <f>H134</f>
        <v>0</v>
      </c>
      <c r="L23" s="37">
        <f>L134</f>
        <v>0</v>
      </c>
      <c r="M23" s="12"/>
      <c r="N23" s="2"/>
      <c r="O23" s="2"/>
      <c r="P23" s="2"/>
      <c r="Q23" s="2"/>
      <c r="S23" s="26">
        <f>S133</f>
        <v>0</v>
      </c>
    </row>
    <row r="24">
      <c r="A24" s="9"/>
      <c r="B24" s="35">
        <v>4</v>
      </c>
      <c r="C24" s="1"/>
      <c r="D24" s="1"/>
      <c r="E24" s="36" t="s">
        <v>33</v>
      </c>
      <c r="F24" s="1"/>
      <c r="G24" s="1"/>
      <c r="H24" s="1"/>
      <c r="I24" s="1"/>
      <c r="J24" s="1"/>
      <c r="K24" s="37">
        <f>H155</f>
        <v>0</v>
      </c>
      <c r="L24" s="37">
        <f>L155</f>
        <v>0</v>
      </c>
      <c r="M24" s="12"/>
      <c r="N24" s="2"/>
      <c r="O24" s="2"/>
      <c r="P24" s="2"/>
      <c r="Q24" s="2"/>
      <c r="S24" s="26">
        <f>S154</f>
        <v>0</v>
      </c>
    </row>
    <row r="25">
      <c r="A25" s="9"/>
      <c r="B25" s="35">
        <v>5</v>
      </c>
      <c r="C25" s="1"/>
      <c r="D25" s="1"/>
      <c r="E25" s="36" t="s">
        <v>34</v>
      </c>
      <c r="F25" s="1"/>
      <c r="G25" s="1"/>
      <c r="H25" s="1"/>
      <c r="I25" s="1"/>
      <c r="J25" s="1"/>
      <c r="K25" s="37">
        <f>H173</f>
        <v>0</v>
      </c>
      <c r="L25" s="37">
        <f>L173</f>
        <v>0</v>
      </c>
      <c r="M25" s="38"/>
      <c r="N25" s="2"/>
      <c r="O25" s="2"/>
      <c r="P25" s="2"/>
      <c r="Q25" s="2"/>
      <c r="S25" s="26">
        <f>S172</f>
        <v>0</v>
      </c>
    </row>
    <row r="26">
      <c r="A26" s="9"/>
      <c r="B26" s="35">
        <v>7</v>
      </c>
      <c r="C26" s="1"/>
      <c r="D26" s="1"/>
      <c r="E26" s="36" t="s">
        <v>35</v>
      </c>
      <c r="F26" s="1"/>
      <c r="G26" s="1"/>
      <c r="H26" s="1"/>
      <c r="I26" s="1"/>
      <c r="J26" s="1"/>
      <c r="K26" s="37">
        <f>H185</f>
        <v>0</v>
      </c>
      <c r="L26" s="37">
        <f>L185</f>
        <v>0</v>
      </c>
      <c r="M26" s="38"/>
      <c r="N26" s="2"/>
      <c r="O26" s="2"/>
      <c r="P26" s="2"/>
      <c r="Q26" s="2"/>
      <c r="S26" s="26">
        <f>S184</f>
        <v>0</v>
      </c>
    </row>
    <row r="27">
      <c r="A27" s="9"/>
      <c r="B27" s="35">
        <v>8</v>
      </c>
      <c r="C27" s="1"/>
      <c r="D27" s="1"/>
      <c r="E27" s="36" t="s">
        <v>36</v>
      </c>
      <c r="F27" s="1"/>
      <c r="G27" s="1"/>
      <c r="H27" s="1"/>
      <c r="I27" s="1"/>
      <c r="J27" s="1"/>
      <c r="K27" s="37">
        <f>H203</f>
        <v>0</v>
      </c>
      <c r="L27" s="37">
        <f>L203</f>
        <v>0</v>
      </c>
      <c r="M27" s="38"/>
      <c r="N27" s="2"/>
      <c r="O27" s="2"/>
      <c r="P27" s="2"/>
      <c r="Q27" s="2"/>
      <c r="S27" s="26">
        <f>S202</f>
        <v>0</v>
      </c>
    </row>
    <row r="28">
      <c r="A28" s="9"/>
      <c r="B28" s="35">
        <v>9</v>
      </c>
      <c r="C28" s="1"/>
      <c r="D28" s="1"/>
      <c r="E28" s="36" t="s">
        <v>37</v>
      </c>
      <c r="F28" s="1"/>
      <c r="G28" s="1"/>
      <c r="H28" s="1"/>
      <c r="I28" s="1"/>
      <c r="J28" s="1"/>
      <c r="K28" s="37">
        <f>H227</f>
        <v>0</v>
      </c>
      <c r="L28" s="37">
        <f>L227</f>
        <v>0</v>
      </c>
      <c r="M28" s="38"/>
      <c r="N28" s="2"/>
      <c r="O28" s="2"/>
      <c r="P28" s="2"/>
      <c r="Q28" s="2"/>
      <c r="S28" s="26">
        <f>S226</f>
        <v>0</v>
      </c>
    </row>
    <row r="29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39"/>
      <c r="N29" s="2"/>
      <c r="O29" s="2"/>
      <c r="P29" s="2"/>
      <c r="Q29" s="2"/>
    </row>
    <row r="30" ht="14" customHeight="1">
      <c r="A30" s="4"/>
      <c r="B30" s="27" t="s">
        <v>38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40"/>
      <c r="N31" s="2"/>
      <c r="O31" s="2"/>
      <c r="P31" s="2"/>
      <c r="Q31" s="2"/>
    </row>
    <row r="32" ht="18" customHeight="1">
      <c r="A32" s="9"/>
      <c r="B32" s="33" t="s">
        <v>39</v>
      </c>
      <c r="C32" s="33" t="s">
        <v>27</v>
      </c>
      <c r="D32" s="33" t="s">
        <v>40</v>
      </c>
      <c r="E32" s="33" t="s">
        <v>28</v>
      </c>
      <c r="F32" s="33" t="s">
        <v>41</v>
      </c>
      <c r="G32" s="34" t="s">
        <v>42</v>
      </c>
      <c r="H32" s="22" t="s">
        <v>43</v>
      </c>
      <c r="I32" s="22" t="s">
        <v>44</v>
      </c>
      <c r="J32" s="22" t="s">
        <v>17</v>
      </c>
      <c r="K32" s="34" t="s">
        <v>45</v>
      </c>
      <c r="L32" s="22" t="s">
        <v>18</v>
      </c>
      <c r="M32" s="38"/>
      <c r="N32" s="2"/>
      <c r="O32" s="2"/>
      <c r="P32" s="2"/>
      <c r="Q32" s="2"/>
    </row>
    <row r="33" ht="40" customHeight="1">
      <c r="A33" s="9"/>
      <c r="B33" s="41" t="s">
        <v>46</v>
      </c>
      <c r="C33" s="1"/>
      <c r="D33" s="1"/>
      <c r="E33" s="1"/>
      <c r="F33" s="1"/>
      <c r="G33" s="1"/>
      <c r="H33" s="42"/>
      <c r="I33" s="1"/>
      <c r="J33" s="42"/>
      <c r="K33" s="1"/>
      <c r="L33" s="1"/>
      <c r="M33" s="12"/>
      <c r="N33" s="2"/>
      <c r="O33" s="2"/>
      <c r="P33" s="2"/>
      <c r="Q33" s="2"/>
    </row>
    <row r="34">
      <c r="A34" s="9"/>
      <c r="B34" s="43">
        <v>1</v>
      </c>
      <c r="C34" s="44" t="s">
        <v>47</v>
      </c>
      <c r="D34" s="44" t="s">
        <v>3</v>
      </c>
      <c r="E34" s="44" t="s">
        <v>48</v>
      </c>
      <c r="F34" s="44" t="s">
        <v>3</v>
      </c>
      <c r="G34" s="45" t="s">
        <v>49</v>
      </c>
      <c r="H34" s="46">
        <v>839.89499999999998</v>
      </c>
      <c r="I34" s="24">
        <f>ROUND(0,2)</f>
        <v>0</v>
      </c>
      <c r="J34" s="47">
        <f>ROUND(I34*H34,2)</f>
        <v>0</v>
      </c>
      <c r="K34" s="48">
        <v>0.20999999999999999</v>
      </c>
      <c r="L34" s="49">
        <f>IF(ISNUMBER(K34),ROUND(J34*(K34+1),2),0)</f>
        <v>0</v>
      </c>
      <c r="M34" s="12"/>
      <c r="N34" s="2"/>
      <c r="O34" s="2"/>
      <c r="P34" s="2"/>
      <c r="Q34" s="32">
        <f>IF(ISNUMBER(K34),IF(H34&gt;0,IF(I34&gt;0,J34,0),0),0)</f>
        <v>0</v>
      </c>
      <c r="R34" s="26">
        <f>IF(ISNUMBER(K34)=FALSE,J34,0)</f>
        <v>0</v>
      </c>
    </row>
    <row r="35">
      <c r="A35" s="9"/>
      <c r="B35" s="50" t="s">
        <v>50</v>
      </c>
      <c r="C35" s="1"/>
      <c r="D35" s="1"/>
      <c r="E35" s="51" t="s">
        <v>3</v>
      </c>
      <c r="F35" s="1"/>
      <c r="G35" s="1"/>
      <c r="H35" s="42"/>
      <c r="I35" s="1"/>
      <c r="J35" s="42"/>
      <c r="K35" s="1"/>
      <c r="L35" s="1"/>
      <c r="M35" s="12"/>
      <c r="N35" s="2"/>
      <c r="O35" s="2"/>
      <c r="P35" s="2"/>
      <c r="Q35" s="2"/>
    </row>
    <row r="36" thickBot="1">
      <c r="A36" s="9"/>
      <c r="B36" s="52" t="s">
        <v>51</v>
      </c>
      <c r="C36" s="53"/>
      <c r="D36" s="53"/>
      <c r="E36" s="54" t="s">
        <v>52</v>
      </c>
      <c r="F36" s="53"/>
      <c r="G36" s="53"/>
      <c r="H36" s="55"/>
      <c r="I36" s="53"/>
      <c r="J36" s="55"/>
      <c r="K36" s="53"/>
      <c r="L36" s="53"/>
      <c r="M36" s="12"/>
      <c r="N36" s="2"/>
      <c r="O36" s="2"/>
      <c r="P36" s="2"/>
      <c r="Q36" s="2"/>
    </row>
    <row r="37" thickTop="1">
      <c r="A37" s="9"/>
      <c r="B37" s="43">
        <v>2</v>
      </c>
      <c r="C37" s="44" t="s">
        <v>53</v>
      </c>
      <c r="D37" s="44" t="s">
        <v>3</v>
      </c>
      <c r="E37" s="44" t="s">
        <v>54</v>
      </c>
      <c r="F37" s="44" t="s">
        <v>3</v>
      </c>
      <c r="G37" s="45" t="s">
        <v>49</v>
      </c>
      <c r="H37" s="56">
        <v>421.39999999999998</v>
      </c>
      <c r="I37" s="57">
        <f>ROUND(0,2)</f>
        <v>0</v>
      </c>
      <c r="J37" s="58">
        <f>ROUND(I37*H37,2)</f>
        <v>0</v>
      </c>
      <c r="K37" s="59">
        <v>0.20999999999999999</v>
      </c>
      <c r="L37" s="60">
        <f>IF(ISNUMBER(K37),ROUND(J37*(K37+1),2),0)</f>
        <v>0</v>
      </c>
      <c r="M37" s="12"/>
      <c r="N37" s="2"/>
      <c r="O37" s="2"/>
      <c r="P37" s="2"/>
      <c r="Q37" s="32">
        <f>IF(ISNUMBER(K37),IF(H37&gt;0,IF(I37&gt;0,J37,0),0),0)</f>
        <v>0</v>
      </c>
      <c r="R37" s="26">
        <f>IF(ISNUMBER(K37)=FALSE,J37,0)</f>
        <v>0</v>
      </c>
    </row>
    <row r="38">
      <c r="A38" s="9"/>
      <c r="B38" s="50" t="s">
        <v>50</v>
      </c>
      <c r="C38" s="1"/>
      <c r="D38" s="1"/>
      <c r="E38" s="51" t="s">
        <v>3</v>
      </c>
      <c r="F38" s="1"/>
      <c r="G38" s="1"/>
      <c r="H38" s="42"/>
      <c r="I38" s="1"/>
      <c r="J38" s="42"/>
      <c r="K38" s="1"/>
      <c r="L38" s="1"/>
      <c r="M38" s="12"/>
      <c r="N38" s="2"/>
      <c r="O38" s="2"/>
      <c r="P38" s="2"/>
      <c r="Q38" s="2"/>
    </row>
    <row r="39" thickBot="1">
      <c r="A39" s="9"/>
      <c r="B39" s="52" t="s">
        <v>51</v>
      </c>
      <c r="C39" s="53"/>
      <c r="D39" s="53"/>
      <c r="E39" s="54" t="s">
        <v>55</v>
      </c>
      <c r="F39" s="53"/>
      <c r="G39" s="53"/>
      <c r="H39" s="55"/>
      <c r="I39" s="53"/>
      <c r="J39" s="55"/>
      <c r="K39" s="53"/>
      <c r="L39" s="53"/>
      <c r="M39" s="12"/>
      <c r="N39" s="2"/>
      <c r="O39" s="2"/>
      <c r="P39" s="2"/>
      <c r="Q39" s="2"/>
    </row>
    <row r="40" thickTop="1">
      <c r="A40" s="9"/>
      <c r="B40" s="43">
        <v>3</v>
      </c>
      <c r="C40" s="44" t="s">
        <v>53</v>
      </c>
      <c r="D40" s="44">
        <v>1</v>
      </c>
      <c r="E40" s="44" t="s">
        <v>54</v>
      </c>
      <c r="F40" s="44" t="s">
        <v>3</v>
      </c>
      <c r="G40" s="45" t="s">
        <v>49</v>
      </c>
      <c r="H40" s="56">
        <v>17.248000000000001</v>
      </c>
      <c r="I40" s="57">
        <f>ROUND(0,2)</f>
        <v>0</v>
      </c>
      <c r="J40" s="58">
        <f>ROUND(I40*H40,2)</f>
        <v>0</v>
      </c>
      <c r="K40" s="59">
        <v>0.20999999999999999</v>
      </c>
      <c r="L40" s="60">
        <f>IF(ISNUMBER(K40),ROUND(J40*(K40+1),2),0)</f>
        <v>0</v>
      </c>
      <c r="M40" s="12"/>
      <c r="N40" s="2"/>
      <c r="O40" s="2"/>
      <c r="P40" s="2"/>
      <c r="Q40" s="32">
        <f>IF(ISNUMBER(K40),IF(H40&gt;0,IF(I40&gt;0,J40,0),0),0)</f>
        <v>0</v>
      </c>
      <c r="R40" s="26">
        <f>IF(ISNUMBER(K40)=FALSE,J40,0)</f>
        <v>0</v>
      </c>
    </row>
    <row r="41">
      <c r="A41" s="9"/>
      <c r="B41" s="50" t="s">
        <v>50</v>
      </c>
      <c r="C41" s="1"/>
      <c r="D41" s="1"/>
      <c r="E41" s="51" t="s">
        <v>3</v>
      </c>
      <c r="F41" s="1"/>
      <c r="G41" s="1"/>
      <c r="H41" s="42"/>
      <c r="I41" s="1"/>
      <c r="J41" s="42"/>
      <c r="K41" s="1"/>
      <c r="L41" s="1"/>
      <c r="M41" s="12"/>
      <c r="N41" s="2"/>
      <c r="O41" s="2"/>
      <c r="P41" s="2"/>
      <c r="Q41" s="2"/>
    </row>
    <row r="42" thickBot="1">
      <c r="A42" s="9"/>
      <c r="B42" s="52" t="s">
        <v>51</v>
      </c>
      <c r="C42" s="53"/>
      <c r="D42" s="53"/>
      <c r="E42" s="54" t="s">
        <v>56</v>
      </c>
      <c r="F42" s="53"/>
      <c r="G42" s="53"/>
      <c r="H42" s="55"/>
      <c r="I42" s="53"/>
      <c r="J42" s="55"/>
      <c r="K42" s="53"/>
      <c r="L42" s="53"/>
      <c r="M42" s="12"/>
      <c r="N42" s="2"/>
      <c r="O42" s="2"/>
      <c r="P42" s="2"/>
      <c r="Q42" s="2"/>
    </row>
    <row r="43" thickTop="1">
      <c r="A43" s="9"/>
      <c r="B43" s="43">
        <v>4</v>
      </c>
      <c r="C43" s="44" t="s">
        <v>53</v>
      </c>
      <c r="D43" s="44">
        <v>2</v>
      </c>
      <c r="E43" s="44" t="s">
        <v>54</v>
      </c>
      <c r="F43" s="44" t="s">
        <v>3</v>
      </c>
      <c r="G43" s="45" t="s">
        <v>49</v>
      </c>
      <c r="H43" s="56">
        <v>25</v>
      </c>
      <c r="I43" s="57">
        <f>ROUND(0,2)</f>
        <v>0</v>
      </c>
      <c r="J43" s="58">
        <f>ROUND(I43*H43,2)</f>
        <v>0</v>
      </c>
      <c r="K43" s="59">
        <v>0.20999999999999999</v>
      </c>
      <c r="L43" s="60">
        <f>IF(ISNUMBER(K43),ROUND(J43*(K43+1),2),0)</f>
        <v>0</v>
      </c>
      <c r="M43" s="12"/>
      <c r="N43" s="2"/>
      <c r="O43" s="2"/>
      <c r="P43" s="2"/>
      <c r="Q43" s="32">
        <f>IF(ISNUMBER(K43),IF(H43&gt;0,IF(I43&gt;0,J43,0),0),0)</f>
        <v>0</v>
      </c>
      <c r="R43" s="26">
        <f>IF(ISNUMBER(K43)=FALSE,J43,0)</f>
        <v>0</v>
      </c>
    </row>
    <row r="44">
      <c r="A44" s="9"/>
      <c r="B44" s="50" t="s">
        <v>50</v>
      </c>
      <c r="C44" s="1"/>
      <c r="D44" s="1"/>
      <c r="E44" s="51" t="s">
        <v>3</v>
      </c>
      <c r="F44" s="1"/>
      <c r="G44" s="1"/>
      <c r="H44" s="42"/>
      <c r="I44" s="1"/>
      <c r="J44" s="42"/>
      <c r="K44" s="1"/>
      <c r="L44" s="1"/>
      <c r="M44" s="12"/>
      <c r="N44" s="2"/>
      <c r="O44" s="2"/>
      <c r="P44" s="2"/>
      <c r="Q44" s="2"/>
    </row>
    <row r="45" thickBot="1">
      <c r="A45" s="9"/>
      <c r="B45" s="52" t="s">
        <v>51</v>
      </c>
      <c r="C45" s="53"/>
      <c r="D45" s="53"/>
      <c r="E45" s="54" t="s">
        <v>57</v>
      </c>
      <c r="F45" s="53"/>
      <c r="G45" s="53"/>
      <c r="H45" s="55"/>
      <c r="I45" s="53"/>
      <c r="J45" s="55"/>
      <c r="K45" s="53"/>
      <c r="L45" s="53"/>
      <c r="M45" s="12"/>
      <c r="N45" s="2"/>
      <c r="O45" s="2"/>
      <c r="P45" s="2"/>
      <c r="Q45" s="2"/>
    </row>
    <row r="46" thickTop="1">
      <c r="A46" s="9"/>
      <c r="B46" s="43">
        <v>5</v>
      </c>
      <c r="C46" s="44" t="s">
        <v>58</v>
      </c>
      <c r="D46" s="44" t="s">
        <v>3</v>
      </c>
      <c r="E46" s="44" t="s">
        <v>59</v>
      </c>
      <c r="F46" s="44" t="s">
        <v>3</v>
      </c>
      <c r="G46" s="45" t="s">
        <v>60</v>
      </c>
      <c r="H46" s="56">
        <v>1</v>
      </c>
      <c r="I46" s="57">
        <f>ROUND(0,2)</f>
        <v>0</v>
      </c>
      <c r="J46" s="58">
        <f>ROUND(I46*H46,2)</f>
        <v>0</v>
      </c>
      <c r="K46" s="59">
        <v>0.20999999999999999</v>
      </c>
      <c r="L46" s="60">
        <f>IF(ISNUMBER(K46),ROUND(J46*(K46+1),2),0)</f>
        <v>0</v>
      </c>
      <c r="M46" s="12"/>
      <c r="N46" s="2"/>
      <c r="O46" s="2"/>
      <c r="P46" s="2"/>
      <c r="Q46" s="32">
        <f>IF(ISNUMBER(K46),IF(H46&gt;0,IF(I46&gt;0,J46,0),0),0)</f>
        <v>0</v>
      </c>
      <c r="R46" s="26">
        <f>IF(ISNUMBER(K46)=FALSE,J46,0)</f>
        <v>0</v>
      </c>
    </row>
    <row r="47">
      <c r="A47" s="9"/>
      <c r="B47" s="50" t="s">
        <v>50</v>
      </c>
      <c r="C47" s="1"/>
      <c r="D47" s="1"/>
      <c r="E47" s="51" t="s">
        <v>3</v>
      </c>
      <c r="F47" s="1"/>
      <c r="G47" s="1"/>
      <c r="H47" s="42"/>
      <c r="I47" s="1"/>
      <c r="J47" s="42"/>
      <c r="K47" s="1"/>
      <c r="L47" s="1"/>
      <c r="M47" s="12"/>
      <c r="N47" s="2"/>
      <c r="O47" s="2"/>
      <c r="P47" s="2"/>
      <c r="Q47" s="2"/>
    </row>
    <row r="48" thickBot="1">
      <c r="A48" s="9"/>
      <c r="B48" s="52" t="s">
        <v>51</v>
      </c>
      <c r="C48" s="53"/>
      <c r="D48" s="53"/>
      <c r="E48" s="54" t="s">
        <v>61</v>
      </c>
      <c r="F48" s="53"/>
      <c r="G48" s="53"/>
      <c r="H48" s="55"/>
      <c r="I48" s="53"/>
      <c r="J48" s="55"/>
      <c r="K48" s="53"/>
      <c r="L48" s="53"/>
      <c r="M48" s="12"/>
      <c r="N48" s="2"/>
      <c r="O48" s="2"/>
      <c r="P48" s="2"/>
      <c r="Q48" s="2"/>
    </row>
    <row r="49" thickTop="1">
      <c r="A49" s="9"/>
      <c r="B49" s="43">
        <v>6</v>
      </c>
      <c r="C49" s="44" t="s">
        <v>62</v>
      </c>
      <c r="D49" s="44" t="s">
        <v>3</v>
      </c>
      <c r="E49" s="44" t="s">
        <v>63</v>
      </c>
      <c r="F49" s="44" t="s">
        <v>3</v>
      </c>
      <c r="G49" s="45" t="s">
        <v>60</v>
      </c>
      <c r="H49" s="56">
        <v>1</v>
      </c>
      <c r="I49" s="57">
        <f>ROUND(0,2)</f>
        <v>0</v>
      </c>
      <c r="J49" s="58">
        <f>ROUND(I49*H49,2)</f>
        <v>0</v>
      </c>
      <c r="K49" s="59">
        <v>0.20999999999999999</v>
      </c>
      <c r="L49" s="60">
        <f>IF(ISNUMBER(K49),ROUND(J49*(K49+1),2),0)</f>
        <v>0</v>
      </c>
      <c r="M49" s="12"/>
      <c r="N49" s="2"/>
      <c r="O49" s="2"/>
      <c r="P49" s="2"/>
      <c r="Q49" s="32">
        <f>IF(ISNUMBER(K49),IF(H49&gt;0,IF(I49&gt;0,J49,0),0),0)</f>
        <v>0</v>
      </c>
      <c r="R49" s="26">
        <f>IF(ISNUMBER(K49)=FALSE,J49,0)</f>
        <v>0</v>
      </c>
    </row>
    <row r="50">
      <c r="A50" s="9"/>
      <c r="B50" s="50" t="s">
        <v>50</v>
      </c>
      <c r="C50" s="1"/>
      <c r="D50" s="1"/>
      <c r="E50" s="51" t="s">
        <v>3</v>
      </c>
      <c r="F50" s="1"/>
      <c r="G50" s="1"/>
      <c r="H50" s="42"/>
      <c r="I50" s="1"/>
      <c r="J50" s="42"/>
      <c r="K50" s="1"/>
      <c r="L50" s="1"/>
      <c r="M50" s="12"/>
      <c r="N50" s="2"/>
      <c r="O50" s="2"/>
      <c r="P50" s="2"/>
      <c r="Q50" s="2"/>
    </row>
    <row r="51" thickBot="1">
      <c r="A51" s="9"/>
      <c r="B51" s="52" t="s">
        <v>51</v>
      </c>
      <c r="C51" s="53"/>
      <c r="D51" s="53"/>
      <c r="E51" s="54" t="s">
        <v>61</v>
      </c>
      <c r="F51" s="53"/>
      <c r="G51" s="53"/>
      <c r="H51" s="55"/>
      <c r="I51" s="53"/>
      <c r="J51" s="55"/>
      <c r="K51" s="53"/>
      <c r="L51" s="53"/>
      <c r="M51" s="12"/>
      <c r="N51" s="2"/>
      <c r="O51" s="2"/>
      <c r="P51" s="2"/>
      <c r="Q51" s="2"/>
    </row>
    <row r="52" thickTop="1">
      <c r="A52" s="9"/>
      <c r="B52" s="43">
        <v>7</v>
      </c>
      <c r="C52" s="44" t="s">
        <v>64</v>
      </c>
      <c r="D52" s="44" t="s">
        <v>3</v>
      </c>
      <c r="E52" s="44" t="s">
        <v>65</v>
      </c>
      <c r="F52" s="44" t="s">
        <v>3</v>
      </c>
      <c r="G52" s="45" t="s">
        <v>60</v>
      </c>
      <c r="H52" s="56">
        <v>1</v>
      </c>
      <c r="I52" s="57">
        <f>ROUND(0,2)</f>
        <v>0</v>
      </c>
      <c r="J52" s="58">
        <f>ROUND(I52*H52,2)</f>
        <v>0</v>
      </c>
      <c r="K52" s="59">
        <v>0.20999999999999999</v>
      </c>
      <c r="L52" s="60">
        <f>IF(ISNUMBER(K52),ROUND(J52*(K52+1),2),0)</f>
        <v>0</v>
      </c>
      <c r="M52" s="12"/>
      <c r="N52" s="2"/>
      <c r="O52" s="2"/>
      <c r="P52" s="2"/>
      <c r="Q52" s="32">
        <f>IF(ISNUMBER(K52),IF(H52&gt;0,IF(I52&gt;0,J52,0),0),0)</f>
        <v>0</v>
      </c>
      <c r="R52" s="26">
        <f>IF(ISNUMBER(K52)=FALSE,J52,0)</f>
        <v>0</v>
      </c>
    </row>
    <row r="53">
      <c r="A53" s="9"/>
      <c r="B53" s="50" t="s">
        <v>50</v>
      </c>
      <c r="C53" s="1"/>
      <c r="D53" s="1"/>
      <c r="E53" s="51" t="s">
        <v>3</v>
      </c>
      <c r="F53" s="1"/>
      <c r="G53" s="1"/>
      <c r="H53" s="42"/>
      <c r="I53" s="1"/>
      <c r="J53" s="42"/>
      <c r="K53" s="1"/>
      <c r="L53" s="1"/>
      <c r="M53" s="12"/>
      <c r="N53" s="2"/>
      <c r="O53" s="2"/>
      <c r="P53" s="2"/>
      <c r="Q53" s="2"/>
    </row>
    <row r="54" thickBot="1">
      <c r="A54" s="9"/>
      <c r="B54" s="52" t="s">
        <v>51</v>
      </c>
      <c r="C54" s="53"/>
      <c r="D54" s="53"/>
      <c r="E54" s="54" t="s">
        <v>61</v>
      </c>
      <c r="F54" s="53"/>
      <c r="G54" s="53"/>
      <c r="H54" s="55"/>
      <c r="I54" s="53"/>
      <c r="J54" s="55"/>
      <c r="K54" s="53"/>
      <c r="L54" s="53"/>
      <c r="M54" s="12"/>
      <c r="N54" s="2"/>
      <c r="O54" s="2"/>
      <c r="P54" s="2"/>
      <c r="Q54" s="2"/>
    </row>
    <row r="55" thickTop="1">
      <c r="A55" s="9"/>
      <c r="B55" s="43">
        <v>8</v>
      </c>
      <c r="C55" s="44" t="s">
        <v>66</v>
      </c>
      <c r="D55" s="44" t="s">
        <v>3</v>
      </c>
      <c r="E55" s="44" t="s">
        <v>67</v>
      </c>
      <c r="F55" s="44" t="s">
        <v>3</v>
      </c>
      <c r="G55" s="45" t="s">
        <v>60</v>
      </c>
      <c r="H55" s="56">
        <v>1</v>
      </c>
      <c r="I55" s="57">
        <f>ROUND(0,2)</f>
        <v>0</v>
      </c>
      <c r="J55" s="58">
        <f>ROUND(I55*H55,2)</f>
        <v>0</v>
      </c>
      <c r="K55" s="59">
        <v>0.20999999999999999</v>
      </c>
      <c r="L55" s="60">
        <f>IF(ISNUMBER(K55),ROUND(J55*(K55+1),2),0)</f>
        <v>0</v>
      </c>
      <c r="M55" s="12"/>
      <c r="N55" s="2"/>
      <c r="O55" s="2"/>
      <c r="P55" s="2"/>
      <c r="Q55" s="32">
        <f>IF(ISNUMBER(K55),IF(H55&gt;0,IF(I55&gt;0,J55,0),0),0)</f>
        <v>0</v>
      </c>
      <c r="R55" s="26">
        <f>IF(ISNUMBER(K55)=FALSE,J55,0)</f>
        <v>0</v>
      </c>
    </row>
    <row r="56">
      <c r="A56" s="9"/>
      <c r="B56" s="50" t="s">
        <v>50</v>
      </c>
      <c r="C56" s="1"/>
      <c r="D56" s="1"/>
      <c r="E56" s="51" t="s">
        <v>3</v>
      </c>
      <c r="F56" s="1"/>
      <c r="G56" s="1"/>
      <c r="H56" s="42"/>
      <c r="I56" s="1"/>
      <c r="J56" s="42"/>
      <c r="K56" s="1"/>
      <c r="L56" s="1"/>
      <c r="M56" s="12"/>
      <c r="N56" s="2"/>
      <c r="O56" s="2"/>
      <c r="P56" s="2"/>
      <c r="Q56" s="2"/>
    </row>
    <row r="57" thickBot="1">
      <c r="A57" s="9"/>
      <c r="B57" s="52" t="s">
        <v>51</v>
      </c>
      <c r="C57" s="53"/>
      <c r="D57" s="53"/>
      <c r="E57" s="54" t="s">
        <v>61</v>
      </c>
      <c r="F57" s="53"/>
      <c r="G57" s="53"/>
      <c r="H57" s="55"/>
      <c r="I57" s="53"/>
      <c r="J57" s="55"/>
      <c r="K57" s="53"/>
      <c r="L57" s="53"/>
      <c r="M57" s="12"/>
      <c r="N57" s="2"/>
      <c r="O57" s="2"/>
      <c r="P57" s="2"/>
      <c r="Q57" s="2"/>
    </row>
    <row r="58" thickTop="1">
      <c r="A58" s="9"/>
      <c r="B58" s="43">
        <v>9</v>
      </c>
      <c r="C58" s="44" t="s">
        <v>68</v>
      </c>
      <c r="D58" s="44">
        <v>1</v>
      </c>
      <c r="E58" s="44" t="s">
        <v>69</v>
      </c>
      <c r="F58" s="44" t="s">
        <v>3</v>
      </c>
      <c r="G58" s="45" t="s">
        <v>60</v>
      </c>
      <c r="H58" s="56">
        <v>1</v>
      </c>
      <c r="I58" s="57">
        <f>ROUND(0,2)</f>
        <v>0</v>
      </c>
      <c r="J58" s="58">
        <f>ROUND(I58*H58,2)</f>
        <v>0</v>
      </c>
      <c r="K58" s="59">
        <v>0.20999999999999999</v>
      </c>
      <c r="L58" s="60">
        <f>IF(ISNUMBER(K58),ROUND(J58*(K58+1),2),0)</f>
        <v>0</v>
      </c>
      <c r="M58" s="12"/>
      <c r="N58" s="2"/>
      <c r="O58" s="2"/>
      <c r="P58" s="2"/>
      <c r="Q58" s="32">
        <f>IF(ISNUMBER(K58),IF(H58&gt;0,IF(I58&gt;0,J58,0),0),0)</f>
        <v>0</v>
      </c>
      <c r="R58" s="26">
        <f>IF(ISNUMBER(K58)=FALSE,J58,0)</f>
        <v>0</v>
      </c>
    </row>
    <row r="59">
      <c r="A59" s="9"/>
      <c r="B59" s="50" t="s">
        <v>50</v>
      </c>
      <c r="C59" s="1"/>
      <c r="D59" s="1"/>
      <c r="E59" s="51" t="s">
        <v>3</v>
      </c>
      <c r="F59" s="1"/>
      <c r="G59" s="1"/>
      <c r="H59" s="42"/>
      <c r="I59" s="1"/>
      <c r="J59" s="42"/>
      <c r="K59" s="1"/>
      <c r="L59" s="1"/>
      <c r="M59" s="12"/>
      <c r="N59" s="2"/>
      <c r="O59" s="2"/>
      <c r="P59" s="2"/>
      <c r="Q59" s="2"/>
    </row>
    <row r="60" thickBot="1">
      <c r="A60" s="9"/>
      <c r="B60" s="52" t="s">
        <v>51</v>
      </c>
      <c r="C60" s="53"/>
      <c r="D60" s="53"/>
      <c r="E60" s="54" t="s">
        <v>61</v>
      </c>
      <c r="F60" s="53"/>
      <c r="G60" s="53"/>
      <c r="H60" s="55"/>
      <c r="I60" s="53"/>
      <c r="J60" s="55"/>
      <c r="K60" s="53"/>
      <c r="L60" s="53"/>
      <c r="M60" s="12"/>
      <c r="N60" s="2"/>
      <c r="O60" s="2"/>
      <c r="P60" s="2"/>
      <c r="Q60" s="2"/>
    </row>
    <row r="61" thickTop="1">
      <c r="A61" s="9"/>
      <c r="B61" s="43">
        <v>10</v>
      </c>
      <c r="C61" s="44" t="s">
        <v>70</v>
      </c>
      <c r="D61" s="44" t="s">
        <v>3</v>
      </c>
      <c r="E61" s="44" t="s">
        <v>71</v>
      </c>
      <c r="F61" s="44" t="s">
        <v>3</v>
      </c>
      <c r="G61" s="45" t="s">
        <v>60</v>
      </c>
      <c r="H61" s="56">
        <v>1</v>
      </c>
      <c r="I61" s="57">
        <f>ROUND(0,2)</f>
        <v>0</v>
      </c>
      <c r="J61" s="58">
        <f>ROUND(I61*H61,2)</f>
        <v>0</v>
      </c>
      <c r="K61" s="59">
        <v>0.20999999999999999</v>
      </c>
      <c r="L61" s="60">
        <f>IF(ISNUMBER(K61),ROUND(J61*(K61+1),2),0)</f>
        <v>0</v>
      </c>
      <c r="M61" s="12"/>
      <c r="N61" s="2"/>
      <c r="O61" s="2"/>
      <c r="P61" s="2"/>
      <c r="Q61" s="32">
        <f>IF(ISNUMBER(K61),IF(H61&gt;0,IF(I61&gt;0,J61,0),0),0)</f>
        <v>0</v>
      </c>
      <c r="R61" s="26">
        <f>IF(ISNUMBER(K61)=FALSE,J61,0)</f>
        <v>0</v>
      </c>
    </row>
    <row r="62">
      <c r="A62" s="9"/>
      <c r="B62" s="50" t="s">
        <v>50</v>
      </c>
      <c r="C62" s="1"/>
      <c r="D62" s="1"/>
      <c r="E62" s="51" t="s">
        <v>3</v>
      </c>
      <c r="F62" s="1"/>
      <c r="G62" s="1"/>
      <c r="H62" s="42"/>
      <c r="I62" s="1"/>
      <c r="J62" s="42"/>
      <c r="K62" s="1"/>
      <c r="L62" s="1"/>
      <c r="M62" s="12"/>
      <c r="N62" s="2"/>
      <c r="O62" s="2"/>
      <c r="P62" s="2"/>
      <c r="Q62" s="2"/>
    </row>
    <row r="63" thickBot="1">
      <c r="A63" s="9"/>
      <c r="B63" s="52" t="s">
        <v>51</v>
      </c>
      <c r="C63" s="53"/>
      <c r="D63" s="53"/>
      <c r="E63" s="54" t="s">
        <v>61</v>
      </c>
      <c r="F63" s="53"/>
      <c r="G63" s="53"/>
      <c r="H63" s="55"/>
      <c r="I63" s="53"/>
      <c r="J63" s="55"/>
      <c r="K63" s="53"/>
      <c r="L63" s="53"/>
      <c r="M63" s="12"/>
      <c r="N63" s="2"/>
      <c r="O63" s="2"/>
      <c r="P63" s="2"/>
      <c r="Q63" s="2"/>
    </row>
    <row r="64" thickTop="1" thickBot="1" ht="25" customHeight="1">
      <c r="A64" s="9"/>
      <c r="B64" s="1"/>
      <c r="C64" s="61">
        <v>0</v>
      </c>
      <c r="D64" s="1"/>
      <c r="E64" s="62" t="s">
        <v>29</v>
      </c>
      <c r="F64" s="1"/>
      <c r="G64" s="63" t="s">
        <v>72</v>
      </c>
      <c r="H64" s="64">
        <f>J34+J37+J40+J43+J46+J49+J52+J55+J58+J61</f>
        <v>0</v>
      </c>
      <c r="I64" s="63" t="s">
        <v>73</v>
      </c>
      <c r="J64" s="65">
        <f>(L64-H64)</f>
        <v>0</v>
      </c>
      <c r="K64" s="63" t="s">
        <v>74</v>
      </c>
      <c r="L64" s="66">
        <f>L34+L37+L40+L43+L46+L49+L52+L55+L58+L61</f>
        <v>0</v>
      </c>
      <c r="M64" s="12"/>
      <c r="N64" s="2"/>
      <c r="O64" s="2"/>
      <c r="P64" s="2"/>
      <c r="Q64" s="32">
        <f>0+Q34+Q37+Q40+Q43+Q46+Q49+Q52+Q55+Q58+Q61</f>
        <v>0</v>
      </c>
      <c r="R64" s="26">
        <f>0+R34+R37+R40+R43+R46+R49+R52+R55+R58+R61</f>
        <v>0</v>
      </c>
      <c r="S64" s="67">
        <f>Q64*(1+J64)+R64</f>
        <v>0</v>
      </c>
    </row>
    <row r="65" thickTop="1" thickBot="1" ht="25" customHeight="1">
      <c r="A65" s="9"/>
      <c r="B65" s="68"/>
      <c r="C65" s="68"/>
      <c r="D65" s="68"/>
      <c r="E65" s="69"/>
      <c r="F65" s="68"/>
      <c r="G65" s="70" t="s">
        <v>75</v>
      </c>
      <c r="H65" s="71">
        <f>J34+J37+J40+J43+J46+J49+J52+J55+J58+J61</f>
        <v>0</v>
      </c>
      <c r="I65" s="70" t="s">
        <v>76</v>
      </c>
      <c r="J65" s="72">
        <f>0+J64</f>
        <v>0</v>
      </c>
      <c r="K65" s="70" t="s">
        <v>77</v>
      </c>
      <c r="L65" s="73">
        <f>L34+L37+L40+L43+L46+L49+L52+L55+L58+L61</f>
        <v>0</v>
      </c>
      <c r="M65" s="12"/>
      <c r="N65" s="2"/>
      <c r="O65" s="2"/>
      <c r="P65" s="2"/>
      <c r="Q65" s="2"/>
    </row>
    <row r="66" ht="40" customHeight="1">
      <c r="A66" s="9"/>
      <c r="B66" s="74" t="s">
        <v>78</v>
      </c>
      <c r="C66" s="1"/>
      <c r="D66" s="1"/>
      <c r="E66" s="1"/>
      <c r="F66" s="1"/>
      <c r="G66" s="1"/>
      <c r="H66" s="42"/>
      <c r="I66" s="1"/>
      <c r="J66" s="42"/>
      <c r="K66" s="1"/>
      <c r="L66" s="1"/>
      <c r="M66" s="12"/>
      <c r="N66" s="2"/>
      <c r="O66" s="2"/>
      <c r="P66" s="2"/>
      <c r="Q66" s="2"/>
    </row>
    <row r="67">
      <c r="A67" s="9"/>
      <c r="B67" s="43">
        <v>11</v>
      </c>
      <c r="C67" s="44" t="s">
        <v>79</v>
      </c>
      <c r="D67" s="44" t="s">
        <v>3</v>
      </c>
      <c r="E67" s="44" t="s">
        <v>80</v>
      </c>
      <c r="F67" s="44" t="s">
        <v>3</v>
      </c>
      <c r="G67" s="45" t="s">
        <v>81</v>
      </c>
      <c r="H67" s="46">
        <v>30</v>
      </c>
      <c r="I67" s="24">
        <f>ROUND(0,2)</f>
        <v>0</v>
      </c>
      <c r="J67" s="47">
        <f>ROUND(I67*H67,2)</f>
        <v>0</v>
      </c>
      <c r="K67" s="48">
        <v>0.20999999999999999</v>
      </c>
      <c r="L67" s="49">
        <f>IF(ISNUMBER(K67),ROUND(J67*(K67+1),2),0)</f>
        <v>0</v>
      </c>
      <c r="M67" s="12"/>
      <c r="N67" s="2"/>
      <c r="O67" s="2"/>
      <c r="P67" s="2"/>
      <c r="Q67" s="32">
        <f>IF(ISNUMBER(K67),IF(H67&gt;0,IF(I67&gt;0,J67,0),0),0)</f>
        <v>0</v>
      </c>
      <c r="R67" s="26">
        <f>IF(ISNUMBER(K67)=FALSE,J67,0)</f>
        <v>0</v>
      </c>
    </row>
    <row r="68">
      <c r="A68" s="9"/>
      <c r="B68" s="50" t="s">
        <v>50</v>
      </c>
      <c r="C68" s="1"/>
      <c r="D68" s="1"/>
      <c r="E68" s="51" t="s">
        <v>3</v>
      </c>
      <c r="F68" s="1"/>
      <c r="G68" s="1"/>
      <c r="H68" s="42"/>
      <c r="I68" s="1"/>
      <c r="J68" s="42"/>
      <c r="K68" s="1"/>
      <c r="L68" s="1"/>
      <c r="M68" s="12"/>
      <c r="N68" s="2"/>
      <c r="O68" s="2"/>
      <c r="P68" s="2"/>
      <c r="Q68" s="2"/>
    </row>
    <row r="69" thickBot="1">
      <c r="A69" s="9"/>
      <c r="B69" s="52" t="s">
        <v>51</v>
      </c>
      <c r="C69" s="53"/>
      <c r="D69" s="53"/>
      <c r="E69" s="54" t="s">
        <v>82</v>
      </c>
      <c r="F69" s="53"/>
      <c r="G69" s="53"/>
      <c r="H69" s="55"/>
      <c r="I69" s="53"/>
      <c r="J69" s="55"/>
      <c r="K69" s="53"/>
      <c r="L69" s="53"/>
      <c r="M69" s="12"/>
      <c r="N69" s="2"/>
      <c r="O69" s="2"/>
      <c r="P69" s="2"/>
      <c r="Q69" s="2"/>
    </row>
    <row r="70" thickTop="1">
      <c r="A70" s="9"/>
      <c r="B70" s="43">
        <v>12</v>
      </c>
      <c r="C70" s="44" t="s">
        <v>83</v>
      </c>
      <c r="D70" s="44" t="s">
        <v>3</v>
      </c>
      <c r="E70" s="44" t="s">
        <v>84</v>
      </c>
      <c r="F70" s="44" t="s">
        <v>3</v>
      </c>
      <c r="G70" s="45" t="s">
        <v>81</v>
      </c>
      <c r="H70" s="56">
        <v>15</v>
      </c>
      <c r="I70" s="57">
        <f>ROUND(0,2)</f>
        <v>0</v>
      </c>
      <c r="J70" s="58">
        <f>ROUND(I70*H70,2)</f>
        <v>0</v>
      </c>
      <c r="K70" s="59">
        <v>0.20999999999999999</v>
      </c>
      <c r="L70" s="60">
        <f>IF(ISNUMBER(K70),ROUND(J70*(K70+1),2),0)</f>
        <v>0</v>
      </c>
      <c r="M70" s="12"/>
      <c r="N70" s="2"/>
      <c r="O70" s="2"/>
      <c r="P70" s="2"/>
      <c r="Q70" s="32">
        <f>IF(ISNUMBER(K70),IF(H70&gt;0,IF(I70&gt;0,J70,0),0),0)</f>
        <v>0</v>
      </c>
      <c r="R70" s="26">
        <f>IF(ISNUMBER(K70)=FALSE,J70,0)</f>
        <v>0</v>
      </c>
    </row>
    <row r="71">
      <c r="A71" s="9"/>
      <c r="B71" s="50" t="s">
        <v>50</v>
      </c>
      <c r="C71" s="1"/>
      <c r="D71" s="1"/>
      <c r="E71" s="51" t="s">
        <v>3</v>
      </c>
      <c r="F71" s="1"/>
      <c r="G71" s="1"/>
      <c r="H71" s="42"/>
      <c r="I71" s="1"/>
      <c r="J71" s="42"/>
      <c r="K71" s="1"/>
      <c r="L71" s="1"/>
      <c r="M71" s="12"/>
      <c r="N71" s="2"/>
      <c r="O71" s="2"/>
      <c r="P71" s="2"/>
      <c r="Q71" s="2"/>
    </row>
    <row r="72" thickBot="1">
      <c r="A72" s="9"/>
      <c r="B72" s="52" t="s">
        <v>51</v>
      </c>
      <c r="C72" s="53"/>
      <c r="D72" s="53"/>
      <c r="E72" s="54" t="s">
        <v>85</v>
      </c>
      <c r="F72" s="53"/>
      <c r="G72" s="53"/>
      <c r="H72" s="55"/>
      <c r="I72" s="53"/>
      <c r="J72" s="55"/>
      <c r="K72" s="53"/>
      <c r="L72" s="53"/>
      <c r="M72" s="12"/>
      <c r="N72" s="2"/>
      <c r="O72" s="2"/>
      <c r="P72" s="2"/>
      <c r="Q72" s="2"/>
    </row>
    <row r="73" thickTop="1">
      <c r="A73" s="9"/>
      <c r="B73" s="43">
        <v>13</v>
      </c>
      <c r="C73" s="44" t="s">
        <v>86</v>
      </c>
      <c r="D73" s="44" t="s">
        <v>3</v>
      </c>
      <c r="E73" s="44" t="s">
        <v>87</v>
      </c>
      <c r="F73" s="44" t="s">
        <v>3</v>
      </c>
      <c r="G73" s="45" t="s">
        <v>88</v>
      </c>
      <c r="H73" s="56">
        <v>110</v>
      </c>
      <c r="I73" s="57">
        <f>ROUND(0,2)</f>
        <v>0</v>
      </c>
      <c r="J73" s="58">
        <f>ROUND(I73*H73,2)</f>
        <v>0</v>
      </c>
      <c r="K73" s="59">
        <v>0.20999999999999999</v>
      </c>
      <c r="L73" s="60">
        <f>IF(ISNUMBER(K73),ROUND(J73*(K73+1),2),0)</f>
        <v>0</v>
      </c>
      <c r="M73" s="12"/>
      <c r="N73" s="2"/>
      <c r="O73" s="2"/>
      <c r="P73" s="2"/>
      <c r="Q73" s="32">
        <f>IF(ISNUMBER(K73),IF(H73&gt;0,IF(I73&gt;0,J73,0),0),0)</f>
        <v>0</v>
      </c>
      <c r="R73" s="26">
        <f>IF(ISNUMBER(K73)=FALSE,J73,0)</f>
        <v>0</v>
      </c>
    </row>
    <row r="74">
      <c r="A74" s="9"/>
      <c r="B74" s="50" t="s">
        <v>50</v>
      </c>
      <c r="C74" s="1"/>
      <c r="D74" s="1"/>
      <c r="E74" s="51" t="s">
        <v>3</v>
      </c>
      <c r="F74" s="1"/>
      <c r="G74" s="1"/>
      <c r="H74" s="42"/>
      <c r="I74" s="1"/>
      <c r="J74" s="42"/>
      <c r="K74" s="1"/>
      <c r="L74" s="1"/>
      <c r="M74" s="12"/>
      <c r="N74" s="2"/>
      <c r="O74" s="2"/>
      <c r="P74" s="2"/>
      <c r="Q74" s="2"/>
    </row>
    <row r="75" thickBot="1">
      <c r="A75" s="9"/>
      <c r="B75" s="52" t="s">
        <v>51</v>
      </c>
      <c r="C75" s="53"/>
      <c r="D75" s="53"/>
      <c r="E75" s="54" t="s">
        <v>89</v>
      </c>
      <c r="F75" s="53"/>
      <c r="G75" s="53"/>
      <c r="H75" s="55"/>
      <c r="I75" s="53"/>
      <c r="J75" s="55"/>
      <c r="K75" s="53"/>
      <c r="L75" s="53"/>
      <c r="M75" s="12"/>
      <c r="N75" s="2"/>
      <c r="O75" s="2"/>
      <c r="P75" s="2"/>
      <c r="Q75" s="2"/>
    </row>
    <row r="76" thickTop="1">
      <c r="A76" s="9"/>
      <c r="B76" s="43">
        <v>14</v>
      </c>
      <c r="C76" s="44" t="s">
        <v>90</v>
      </c>
      <c r="D76" s="44" t="s">
        <v>3</v>
      </c>
      <c r="E76" s="44" t="s">
        <v>91</v>
      </c>
      <c r="F76" s="44" t="s">
        <v>3</v>
      </c>
      <c r="G76" s="45" t="s">
        <v>81</v>
      </c>
      <c r="H76" s="56">
        <v>19.199999999999999</v>
      </c>
      <c r="I76" s="57">
        <f>ROUND(0,2)</f>
        <v>0</v>
      </c>
      <c r="J76" s="58">
        <f>ROUND(I76*H76,2)</f>
        <v>0</v>
      </c>
      <c r="K76" s="59">
        <v>0.20999999999999999</v>
      </c>
      <c r="L76" s="60">
        <f>IF(ISNUMBER(K76),ROUND(J76*(K76+1),2),0)</f>
        <v>0</v>
      </c>
      <c r="M76" s="12"/>
      <c r="N76" s="2"/>
      <c r="O76" s="2"/>
      <c r="P76" s="2"/>
      <c r="Q76" s="32">
        <f>IF(ISNUMBER(K76),IF(H76&gt;0,IF(I76&gt;0,J76,0),0),0)</f>
        <v>0</v>
      </c>
      <c r="R76" s="26">
        <f>IF(ISNUMBER(K76)=FALSE,J76,0)</f>
        <v>0</v>
      </c>
    </row>
    <row r="77">
      <c r="A77" s="9"/>
      <c r="B77" s="50" t="s">
        <v>50</v>
      </c>
      <c r="C77" s="1"/>
      <c r="D77" s="1"/>
      <c r="E77" s="51" t="s">
        <v>3</v>
      </c>
      <c r="F77" s="1"/>
      <c r="G77" s="1"/>
      <c r="H77" s="42"/>
      <c r="I77" s="1"/>
      <c r="J77" s="42"/>
      <c r="K77" s="1"/>
      <c r="L77" s="1"/>
      <c r="M77" s="12"/>
      <c r="N77" s="2"/>
      <c r="O77" s="2"/>
      <c r="P77" s="2"/>
      <c r="Q77" s="2"/>
    </row>
    <row r="78" thickBot="1">
      <c r="A78" s="9"/>
      <c r="B78" s="52" t="s">
        <v>51</v>
      </c>
      <c r="C78" s="53"/>
      <c r="D78" s="53"/>
      <c r="E78" s="54" t="s">
        <v>92</v>
      </c>
      <c r="F78" s="53"/>
      <c r="G78" s="53"/>
      <c r="H78" s="55"/>
      <c r="I78" s="53"/>
      <c r="J78" s="55"/>
      <c r="K78" s="53"/>
      <c r="L78" s="53"/>
      <c r="M78" s="12"/>
      <c r="N78" s="2"/>
      <c r="O78" s="2"/>
      <c r="P78" s="2"/>
      <c r="Q78" s="2"/>
    </row>
    <row r="79" thickTop="1">
      <c r="A79" s="9"/>
      <c r="B79" s="43">
        <v>15</v>
      </c>
      <c r="C79" s="44" t="s">
        <v>93</v>
      </c>
      <c r="D79" s="44" t="s">
        <v>3</v>
      </c>
      <c r="E79" s="44" t="s">
        <v>94</v>
      </c>
      <c r="F79" s="44" t="s">
        <v>3</v>
      </c>
      <c r="G79" s="45" t="s">
        <v>81</v>
      </c>
      <c r="H79" s="56">
        <v>29.199999999999999</v>
      </c>
      <c r="I79" s="57">
        <f>ROUND(0,2)</f>
        <v>0</v>
      </c>
      <c r="J79" s="58">
        <f>ROUND(I79*H79,2)</f>
        <v>0</v>
      </c>
      <c r="K79" s="59">
        <v>0.20999999999999999</v>
      </c>
      <c r="L79" s="60">
        <f>IF(ISNUMBER(K79),ROUND(J79*(K79+1),2),0)</f>
        <v>0</v>
      </c>
      <c r="M79" s="12"/>
      <c r="N79" s="2"/>
      <c r="O79" s="2"/>
      <c r="P79" s="2"/>
      <c r="Q79" s="32">
        <f>IF(ISNUMBER(K79),IF(H79&gt;0,IF(I79&gt;0,J79,0),0),0)</f>
        <v>0</v>
      </c>
      <c r="R79" s="26">
        <f>IF(ISNUMBER(K79)=FALSE,J79,0)</f>
        <v>0</v>
      </c>
    </row>
    <row r="80">
      <c r="A80" s="9"/>
      <c r="B80" s="50" t="s">
        <v>50</v>
      </c>
      <c r="C80" s="1"/>
      <c r="D80" s="1"/>
      <c r="E80" s="51" t="s">
        <v>3</v>
      </c>
      <c r="F80" s="1"/>
      <c r="G80" s="1"/>
      <c r="H80" s="42"/>
      <c r="I80" s="1"/>
      <c r="J80" s="42"/>
      <c r="K80" s="1"/>
      <c r="L80" s="1"/>
      <c r="M80" s="12"/>
      <c r="N80" s="2"/>
      <c r="O80" s="2"/>
      <c r="P80" s="2"/>
      <c r="Q80" s="2"/>
    </row>
    <row r="81" thickBot="1">
      <c r="A81" s="9"/>
      <c r="B81" s="52" t="s">
        <v>51</v>
      </c>
      <c r="C81" s="53"/>
      <c r="D81" s="53"/>
      <c r="E81" s="54" t="s">
        <v>95</v>
      </c>
      <c r="F81" s="53"/>
      <c r="G81" s="53"/>
      <c r="H81" s="55"/>
      <c r="I81" s="53"/>
      <c r="J81" s="55"/>
      <c r="K81" s="53"/>
      <c r="L81" s="53"/>
      <c r="M81" s="12"/>
      <c r="N81" s="2"/>
      <c r="O81" s="2"/>
      <c r="P81" s="2"/>
      <c r="Q81" s="2"/>
    </row>
    <row r="82" thickTop="1">
      <c r="A82" s="9"/>
      <c r="B82" s="43">
        <v>16</v>
      </c>
      <c r="C82" s="44" t="s">
        <v>93</v>
      </c>
      <c r="D82" s="44">
        <v>1</v>
      </c>
      <c r="E82" s="44" t="s">
        <v>94</v>
      </c>
      <c r="F82" s="44" t="s">
        <v>3</v>
      </c>
      <c r="G82" s="45" t="s">
        <v>81</v>
      </c>
      <c r="H82" s="56">
        <v>3.8999999999999999</v>
      </c>
      <c r="I82" s="57">
        <f>ROUND(0,2)</f>
        <v>0</v>
      </c>
      <c r="J82" s="58">
        <f>ROUND(I82*H82,2)</f>
        <v>0</v>
      </c>
      <c r="K82" s="59">
        <v>0.20999999999999999</v>
      </c>
      <c r="L82" s="60">
        <f>IF(ISNUMBER(K82),ROUND(J82*(K82+1),2),0)</f>
        <v>0</v>
      </c>
      <c r="M82" s="12"/>
      <c r="N82" s="2"/>
      <c r="O82" s="2"/>
      <c r="P82" s="2"/>
      <c r="Q82" s="32">
        <f>IF(ISNUMBER(K82),IF(H82&gt;0,IF(I82&gt;0,J82,0),0),0)</f>
        <v>0</v>
      </c>
      <c r="R82" s="26">
        <f>IF(ISNUMBER(K82)=FALSE,J82,0)</f>
        <v>0</v>
      </c>
    </row>
    <row r="83">
      <c r="A83" s="9"/>
      <c r="B83" s="50" t="s">
        <v>50</v>
      </c>
      <c r="C83" s="1"/>
      <c r="D83" s="1"/>
      <c r="E83" s="51" t="s">
        <v>96</v>
      </c>
      <c r="F83" s="1"/>
      <c r="G83" s="1"/>
      <c r="H83" s="42"/>
      <c r="I83" s="1"/>
      <c r="J83" s="42"/>
      <c r="K83" s="1"/>
      <c r="L83" s="1"/>
      <c r="M83" s="12"/>
      <c r="N83" s="2"/>
      <c r="O83" s="2"/>
      <c r="P83" s="2"/>
      <c r="Q83" s="2"/>
    </row>
    <row r="84" thickBot="1">
      <c r="A84" s="9"/>
      <c r="B84" s="52" t="s">
        <v>51</v>
      </c>
      <c r="C84" s="53"/>
      <c r="D84" s="53"/>
      <c r="E84" s="54" t="s">
        <v>97</v>
      </c>
      <c r="F84" s="53"/>
      <c r="G84" s="53"/>
      <c r="H84" s="55"/>
      <c r="I84" s="53"/>
      <c r="J84" s="55"/>
      <c r="K84" s="53"/>
      <c r="L84" s="53"/>
      <c r="M84" s="12"/>
      <c r="N84" s="2"/>
      <c r="O84" s="2"/>
      <c r="P84" s="2"/>
      <c r="Q84" s="2"/>
    </row>
    <row r="85" thickTop="1">
      <c r="A85" s="9"/>
      <c r="B85" s="43">
        <v>17</v>
      </c>
      <c r="C85" s="44" t="s">
        <v>98</v>
      </c>
      <c r="D85" s="44" t="s">
        <v>3</v>
      </c>
      <c r="E85" s="44" t="s">
        <v>99</v>
      </c>
      <c r="F85" s="44" t="s">
        <v>3</v>
      </c>
      <c r="G85" s="45" t="s">
        <v>81</v>
      </c>
      <c r="H85" s="56">
        <v>412.05000000000001</v>
      </c>
      <c r="I85" s="57">
        <f>ROUND(0,2)</f>
        <v>0</v>
      </c>
      <c r="J85" s="58">
        <f>ROUND(I85*H85,2)</f>
        <v>0</v>
      </c>
      <c r="K85" s="59">
        <v>0.20999999999999999</v>
      </c>
      <c r="L85" s="60">
        <f>IF(ISNUMBER(K85),ROUND(J85*(K85+1),2),0)</f>
        <v>0</v>
      </c>
      <c r="M85" s="12"/>
      <c r="N85" s="2"/>
      <c r="O85" s="2"/>
      <c r="P85" s="2"/>
      <c r="Q85" s="32">
        <f>IF(ISNUMBER(K85),IF(H85&gt;0,IF(I85&gt;0,J85,0),0),0)</f>
        <v>0</v>
      </c>
      <c r="R85" s="26">
        <f>IF(ISNUMBER(K85)=FALSE,J85,0)</f>
        <v>0</v>
      </c>
    </row>
    <row r="86">
      <c r="A86" s="9"/>
      <c r="B86" s="50" t="s">
        <v>50</v>
      </c>
      <c r="C86" s="1"/>
      <c r="D86" s="1"/>
      <c r="E86" s="51" t="s">
        <v>3</v>
      </c>
      <c r="F86" s="1"/>
      <c r="G86" s="1"/>
      <c r="H86" s="42"/>
      <c r="I86" s="1"/>
      <c r="J86" s="42"/>
      <c r="K86" s="1"/>
      <c r="L86" s="1"/>
      <c r="M86" s="12"/>
      <c r="N86" s="2"/>
      <c r="O86" s="2"/>
      <c r="P86" s="2"/>
      <c r="Q86" s="2"/>
    </row>
    <row r="87" thickBot="1">
      <c r="A87" s="9"/>
      <c r="B87" s="52" t="s">
        <v>51</v>
      </c>
      <c r="C87" s="53"/>
      <c r="D87" s="53"/>
      <c r="E87" s="54" t="s">
        <v>100</v>
      </c>
      <c r="F87" s="53"/>
      <c r="G87" s="53"/>
      <c r="H87" s="55"/>
      <c r="I87" s="53"/>
      <c r="J87" s="55"/>
      <c r="K87" s="53"/>
      <c r="L87" s="53"/>
      <c r="M87" s="12"/>
      <c r="N87" s="2"/>
      <c r="O87" s="2"/>
      <c r="P87" s="2"/>
      <c r="Q87" s="2"/>
    </row>
    <row r="88" thickTop="1">
      <c r="A88" s="9"/>
      <c r="B88" s="43">
        <v>18</v>
      </c>
      <c r="C88" s="44" t="s">
        <v>101</v>
      </c>
      <c r="D88" s="44" t="s">
        <v>3</v>
      </c>
      <c r="E88" s="44" t="s">
        <v>102</v>
      </c>
      <c r="F88" s="44" t="s">
        <v>3</v>
      </c>
      <c r="G88" s="45" t="s">
        <v>81</v>
      </c>
      <c r="H88" s="56">
        <v>431.25</v>
      </c>
      <c r="I88" s="57">
        <f>ROUND(0,2)</f>
        <v>0</v>
      </c>
      <c r="J88" s="58">
        <f>ROUND(I88*H88,2)</f>
        <v>0</v>
      </c>
      <c r="K88" s="59">
        <v>0.20999999999999999</v>
      </c>
      <c r="L88" s="60">
        <f>IF(ISNUMBER(K88),ROUND(J88*(K88+1),2),0)</f>
        <v>0</v>
      </c>
      <c r="M88" s="12"/>
      <c r="N88" s="2"/>
      <c r="O88" s="2"/>
      <c r="P88" s="2"/>
      <c r="Q88" s="32">
        <f>IF(ISNUMBER(K88),IF(H88&gt;0,IF(I88&gt;0,J88,0),0),0)</f>
        <v>0</v>
      </c>
      <c r="R88" s="26">
        <f>IF(ISNUMBER(K88)=FALSE,J88,0)</f>
        <v>0</v>
      </c>
    </row>
    <row r="89">
      <c r="A89" s="9"/>
      <c r="B89" s="50" t="s">
        <v>50</v>
      </c>
      <c r="C89" s="1"/>
      <c r="D89" s="1"/>
      <c r="E89" s="51" t="s">
        <v>3</v>
      </c>
      <c r="F89" s="1"/>
      <c r="G89" s="1"/>
      <c r="H89" s="42"/>
      <c r="I89" s="1"/>
      <c r="J89" s="42"/>
      <c r="K89" s="1"/>
      <c r="L89" s="1"/>
      <c r="M89" s="12"/>
      <c r="N89" s="2"/>
      <c r="O89" s="2"/>
      <c r="P89" s="2"/>
      <c r="Q89" s="2"/>
    </row>
    <row r="90" thickBot="1">
      <c r="A90" s="9"/>
      <c r="B90" s="52" t="s">
        <v>51</v>
      </c>
      <c r="C90" s="53"/>
      <c r="D90" s="53"/>
      <c r="E90" s="54" t="s">
        <v>103</v>
      </c>
      <c r="F90" s="53"/>
      <c r="G90" s="53"/>
      <c r="H90" s="55"/>
      <c r="I90" s="53"/>
      <c r="J90" s="55"/>
      <c r="K90" s="53"/>
      <c r="L90" s="53"/>
      <c r="M90" s="12"/>
      <c r="N90" s="2"/>
      <c r="O90" s="2"/>
      <c r="P90" s="2"/>
      <c r="Q90" s="2"/>
    </row>
    <row r="91" thickTop="1">
      <c r="A91" s="9"/>
      <c r="B91" s="43">
        <v>19</v>
      </c>
      <c r="C91" s="44" t="s">
        <v>104</v>
      </c>
      <c r="D91" s="44" t="s">
        <v>3</v>
      </c>
      <c r="E91" s="44" t="s">
        <v>105</v>
      </c>
      <c r="F91" s="44" t="s">
        <v>3</v>
      </c>
      <c r="G91" s="45" t="s">
        <v>81</v>
      </c>
      <c r="H91" s="56">
        <v>10</v>
      </c>
      <c r="I91" s="57">
        <f>ROUND(0,2)</f>
        <v>0</v>
      </c>
      <c r="J91" s="58">
        <f>ROUND(I91*H91,2)</f>
        <v>0</v>
      </c>
      <c r="K91" s="59">
        <v>0.20999999999999999</v>
      </c>
      <c r="L91" s="60">
        <f>IF(ISNUMBER(K91),ROUND(J91*(K91+1),2),0)</f>
        <v>0</v>
      </c>
      <c r="M91" s="12"/>
      <c r="N91" s="2"/>
      <c r="O91" s="2"/>
      <c r="P91" s="2"/>
      <c r="Q91" s="32">
        <f>IF(ISNUMBER(K91),IF(H91&gt;0,IF(I91&gt;0,J91,0),0),0)</f>
        <v>0</v>
      </c>
      <c r="R91" s="26">
        <f>IF(ISNUMBER(K91)=FALSE,J91,0)</f>
        <v>0</v>
      </c>
    </row>
    <row r="92">
      <c r="A92" s="9"/>
      <c r="B92" s="50" t="s">
        <v>50</v>
      </c>
      <c r="C92" s="1"/>
      <c r="D92" s="1"/>
      <c r="E92" s="51" t="s">
        <v>3</v>
      </c>
      <c r="F92" s="1"/>
      <c r="G92" s="1"/>
      <c r="H92" s="42"/>
      <c r="I92" s="1"/>
      <c r="J92" s="42"/>
      <c r="K92" s="1"/>
      <c r="L92" s="1"/>
      <c r="M92" s="12"/>
      <c r="N92" s="2"/>
      <c r="O92" s="2"/>
      <c r="P92" s="2"/>
      <c r="Q92" s="2"/>
    </row>
    <row r="93" thickBot="1">
      <c r="A93" s="9"/>
      <c r="B93" s="52" t="s">
        <v>51</v>
      </c>
      <c r="C93" s="53"/>
      <c r="D93" s="53"/>
      <c r="E93" s="54" t="s">
        <v>106</v>
      </c>
      <c r="F93" s="53"/>
      <c r="G93" s="53"/>
      <c r="H93" s="55"/>
      <c r="I93" s="53"/>
      <c r="J93" s="55"/>
      <c r="K93" s="53"/>
      <c r="L93" s="53"/>
      <c r="M93" s="12"/>
      <c r="N93" s="2"/>
      <c r="O93" s="2"/>
      <c r="P93" s="2"/>
      <c r="Q93" s="2"/>
    </row>
    <row r="94" thickTop="1">
      <c r="A94" s="9"/>
      <c r="B94" s="43">
        <v>20</v>
      </c>
      <c r="C94" s="44" t="s">
        <v>107</v>
      </c>
      <c r="D94" s="44" t="s">
        <v>3</v>
      </c>
      <c r="E94" s="44" t="s">
        <v>108</v>
      </c>
      <c r="F94" s="44" t="s">
        <v>3</v>
      </c>
      <c r="G94" s="45" t="s">
        <v>81</v>
      </c>
      <c r="H94" s="56">
        <v>19.199999999999999</v>
      </c>
      <c r="I94" s="57">
        <f>ROUND(0,2)</f>
        <v>0</v>
      </c>
      <c r="J94" s="58">
        <f>ROUND(I94*H94,2)</f>
        <v>0</v>
      </c>
      <c r="K94" s="59">
        <v>0.20999999999999999</v>
      </c>
      <c r="L94" s="60">
        <f>IF(ISNUMBER(K94),ROUND(J94*(K94+1),2),0)</f>
        <v>0</v>
      </c>
      <c r="M94" s="12"/>
      <c r="N94" s="2"/>
      <c r="O94" s="2"/>
      <c r="P94" s="2"/>
      <c r="Q94" s="32">
        <f>IF(ISNUMBER(K94),IF(H94&gt;0,IF(I94&gt;0,J94,0),0),0)</f>
        <v>0</v>
      </c>
      <c r="R94" s="26">
        <f>IF(ISNUMBER(K94)=FALSE,J94,0)</f>
        <v>0</v>
      </c>
    </row>
    <row r="95">
      <c r="A95" s="9"/>
      <c r="B95" s="50" t="s">
        <v>50</v>
      </c>
      <c r="C95" s="1"/>
      <c r="D95" s="1"/>
      <c r="E95" s="51" t="s">
        <v>3</v>
      </c>
      <c r="F95" s="1"/>
      <c r="G95" s="1"/>
      <c r="H95" s="42"/>
      <c r="I95" s="1"/>
      <c r="J95" s="42"/>
      <c r="K95" s="1"/>
      <c r="L95" s="1"/>
      <c r="M95" s="12"/>
      <c r="N95" s="2"/>
      <c r="O95" s="2"/>
      <c r="P95" s="2"/>
      <c r="Q95" s="2"/>
    </row>
    <row r="96" thickBot="1">
      <c r="A96" s="9"/>
      <c r="B96" s="52" t="s">
        <v>51</v>
      </c>
      <c r="C96" s="53"/>
      <c r="D96" s="53"/>
      <c r="E96" s="54" t="s">
        <v>109</v>
      </c>
      <c r="F96" s="53"/>
      <c r="G96" s="53"/>
      <c r="H96" s="55"/>
      <c r="I96" s="53"/>
      <c r="J96" s="55"/>
      <c r="K96" s="53"/>
      <c r="L96" s="53"/>
      <c r="M96" s="12"/>
      <c r="N96" s="2"/>
      <c r="O96" s="2"/>
      <c r="P96" s="2"/>
      <c r="Q96" s="2"/>
    </row>
    <row r="97" thickTop="1">
      <c r="A97" s="9"/>
      <c r="B97" s="43">
        <v>21</v>
      </c>
      <c r="C97" s="44" t="s">
        <v>110</v>
      </c>
      <c r="D97" s="44" t="s">
        <v>3</v>
      </c>
      <c r="E97" s="44" t="s">
        <v>111</v>
      </c>
      <c r="F97" s="44" t="s">
        <v>3</v>
      </c>
      <c r="G97" s="45" t="s">
        <v>81</v>
      </c>
      <c r="H97" s="56">
        <v>3.8999999999999999</v>
      </c>
      <c r="I97" s="57">
        <f>ROUND(0,2)</f>
        <v>0</v>
      </c>
      <c r="J97" s="58">
        <f>ROUND(I97*H97,2)</f>
        <v>0</v>
      </c>
      <c r="K97" s="59">
        <v>0.20999999999999999</v>
      </c>
      <c r="L97" s="60">
        <f>IF(ISNUMBER(K97),ROUND(J97*(K97+1),2),0)</f>
        <v>0</v>
      </c>
      <c r="M97" s="12"/>
      <c r="N97" s="2"/>
      <c r="O97" s="2"/>
      <c r="P97" s="2"/>
      <c r="Q97" s="32">
        <f>IF(ISNUMBER(K97),IF(H97&gt;0,IF(I97&gt;0,J97,0),0),0)</f>
        <v>0</v>
      </c>
      <c r="R97" s="26">
        <f>IF(ISNUMBER(K97)=FALSE,J97,0)</f>
        <v>0</v>
      </c>
    </row>
    <row r="98">
      <c r="A98" s="9"/>
      <c r="B98" s="50" t="s">
        <v>50</v>
      </c>
      <c r="C98" s="1"/>
      <c r="D98" s="1"/>
      <c r="E98" s="51" t="s">
        <v>3</v>
      </c>
      <c r="F98" s="1"/>
      <c r="G98" s="1"/>
      <c r="H98" s="42"/>
      <c r="I98" s="1"/>
      <c r="J98" s="42"/>
      <c r="K98" s="1"/>
      <c r="L98" s="1"/>
      <c r="M98" s="12"/>
      <c r="N98" s="2"/>
      <c r="O98" s="2"/>
      <c r="P98" s="2"/>
      <c r="Q98" s="2"/>
    </row>
    <row r="99" thickBot="1">
      <c r="A99" s="9"/>
      <c r="B99" s="52" t="s">
        <v>51</v>
      </c>
      <c r="C99" s="53"/>
      <c r="D99" s="53"/>
      <c r="E99" s="54" t="s">
        <v>112</v>
      </c>
      <c r="F99" s="53"/>
      <c r="G99" s="53"/>
      <c r="H99" s="55"/>
      <c r="I99" s="53"/>
      <c r="J99" s="55"/>
      <c r="K99" s="53"/>
      <c r="L99" s="53"/>
      <c r="M99" s="12"/>
      <c r="N99" s="2"/>
      <c r="O99" s="2"/>
      <c r="P99" s="2"/>
      <c r="Q99" s="2"/>
    </row>
    <row r="100" thickTop="1">
      <c r="A100" s="9"/>
      <c r="B100" s="43">
        <v>22</v>
      </c>
      <c r="C100" s="44" t="s">
        <v>113</v>
      </c>
      <c r="D100" s="44" t="s">
        <v>3</v>
      </c>
      <c r="E100" s="44" t="s">
        <v>114</v>
      </c>
      <c r="F100" s="44" t="s">
        <v>3</v>
      </c>
      <c r="G100" s="45" t="s">
        <v>115</v>
      </c>
      <c r="H100" s="56">
        <v>26</v>
      </c>
      <c r="I100" s="57">
        <f>ROUND(0,2)</f>
        <v>0</v>
      </c>
      <c r="J100" s="58">
        <f>ROUND(I100*H100,2)</f>
        <v>0</v>
      </c>
      <c r="K100" s="59">
        <v>0.20999999999999999</v>
      </c>
      <c r="L100" s="60">
        <f>IF(ISNUMBER(K100),ROUND(J100*(K100+1),2),0)</f>
        <v>0</v>
      </c>
      <c r="M100" s="12"/>
      <c r="N100" s="2"/>
      <c r="O100" s="2"/>
      <c r="P100" s="2"/>
      <c r="Q100" s="32">
        <f>IF(ISNUMBER(K100),IF(H100&gt;0,IF(I100&gt;0,J100,0),0),0)</f>
        <v>0</v>
      </c>
      <c r="R100" s="26">
        <f>IF(ISNUMBER(K100)=FALSE,J100,0)</f>
        <v>0</v>
      </c>
    </row>
    <row r="101">
      <c r="A101" s="9"/>
      <c r="B101" s="50" t="s">
        <v>50</v>
      </c>
      <c r="C101" s="1"/>
      <c r="D101" s="1"/>
      <c r="E101" s="51" t="s">
        <v>3</v>
      </c>
      <c r="F101" s="1"/>
      <c r="G101" s="1"/>
      <c r="H101" s="42"/>
      <c r="I101" s="1"/>
      <c r="J101" s="42"/>
      <c r="K101" s="1"/>
      <c r="L101" s="1"/>
      <c r="M101" s="12"/>
      <c r="N101" s="2"/>
      <c r="O101" s="2"/>
      <c r="P101" s="2"/>
      <c r="Q101" s="2"/>
    </row>
    <row r="102" thickBot="1">
      <c r="A102" s="9"/>
      <c r="B102" s="52" t="s">
        <v>51</v>
      </c>
      <c r="C102" s="53"/>
      <c r="D102" s="53"/>
      <c r="E102" s="54" t="s">
        <v>116</v>
      </c>
      <c r="F102" s="53"/>
      <c r="G102" s="53"/>
      <c r="H102" s="55"/>
      <c r="I102" s="53"/>
      <c r="J102" s="55"/>
      <c r="K102" s="53"/>
      <c r="L102" s="53"/>
      <c r="M102" s="12"/>
      <c r="N102" s="2"/>
      <c r="O102" s="2"/>
      <c r="P102" s="2"/>
      <c r="Q102" s="2"/>
    </row>
    <row r="103" thickTop="1">
      <c r="A103" s="9"/>
      <c r="B103" s="43">
        <v>23</v>
      </c>
      <c r="C103" s="44" t="s">
        <v>117</v>
      </c>
      <c r="D103" s="44" t="s">
        <v>3</v>
      </c>
      <c r="E103" s="44" t="s">
        <v>118</v>
      </c>
      <c r="F103" s="44" t="s">
        <v>3</v>
      </c>
      <c r="G103" s="45" t="s">
        <v>115</v>
      </c>
      <c r="H103" s="56">
        <v>26</v>
      </c>
      <c r="I103" s="57">
        <f>ROUND(0,2)</f>
        <v>0</v>
      </c>
      <c r="J103" s="58">
        <f>ROUND(I103*H103,2)</f>
        <v>0</v>
      </c>
      <c r="K103" s="59">
        <v>0.20999999999999999</v>
      </c>
      <c r="L103" s="60">
        <f>IF(ISNUMBER(K103),ROUND(J103*(K103+1),2),0)</f>
        <v>0</v>
      </c>
      <c r="M103" s="12"/>
      <c r="N103" s="2"/>
      <c r="O103" s="2"/>
      <c r="P103" s="2"/>
      <c r="Q103" s="32">
        <f>IF(ISNUMBER(K103),IF(H103&gt;0,IF(I103&gt;0,J103,0),0),0)</f>
        <v>0</v>
      </c>
      <c r="R103" s="26">
        <f>IF(ISNUMBER(K103)=FALSE,J103,0)</f>
        <v>0</v>
      </c>
    </row>
    <row r="104">
      <c r="A104" s="9"/>
      <c r="B104" s="50" t="s">
        <v>50</v>
      </c>
      <c r="C104" s="1"/>
      <c r="D104" s="1"/>
      <c r="E104" s="51" t="s">
        <v>3</v>
      </c>
      <c r="F104" s="1"/>
      <c r="G104" s="1"/>
      <c r="H104" s="42"/>
      <c r="I104" s="1"/>
      <c r="J104" s="42"/>
      <c r="K104" s="1"/>
      <c r="L104" s="1"/>
      <c r="M104" s="12"/>
      <c r="N104" s="2"/>
      <c r="O104" s="2"/>
      <c r="P104" s="2"/>
      <c r="Q104" s="2"/>
    </row>
    <row r="105" thickBot="1">
      <c r="A105" s="9"/>
      <c r="B105" s="52" t="s">
        <v>51</v>
      </c>
      <c r="C105" s="53"/>
      <c r="D105" s="53"/>
      <c r="E105" s="54" t="s">
        <v>119</v>
      </c>
      <c r="F105" s="53"/>
      <c r="G105" s="53"/>
      <c r="H105" s="55"/>
      <c r="I105" s="53"/>
      <c r="J105" s="55"/>
      <c r="K105" s="53"/>
      <c r="L105" s="53"/>
      <c r="M105" s="12"/>
      <c r="N105" s="2"/>
      <c r="O105" s="2"/>
      <c r="P105" s="2"/>
      <c r="Q105" s="2"/>
    </row>
    <row r="106" thickTop="1" thickBot="1" ht="25" customHeight="1">
      <c r="A106" s="9"/>
      <c r="B106" s="1"/>
      <c r="C106" s="61">
        <v>1</v>
      </c>
      <c r="D106" s="1"/>
      <c r="E106" s="62" t="s">
        <v>30</v>
      </c>
      <c r="F106" s="1"/>
      <c r="G106" s="63" t="s">
        <v>72</v>
      </c>
      <c r="H106" s="64">
        <f>J67+J70+J73+J76+J79+J82+J85+J88+J91+J94+J97+J100+J103</f>
        <v>0</v>
      </c>
      <c r="I106" s="63" t="s">
        <v>73</v>
      </c>
      <c r="J106" s="65">
        <f>(L106-H106)</f>
        <v>0</v>
      </c>
      <c r="K106" s="63" t="s">
        <v>74</v>
      </c>
      <c r="L106" s="66">
        <f>L67+L70+L73+L76+L79+L82+L85+L88+L91+L94+L97+L100+L103</f>
        <v>0</v>
      </c>
      <c r="M106" s="12"/>
      <c r="N106" s="2"/>
      <c r="O106" s="2"/>
      <c r="P106" s="2"/>
      <c r="Q106" s="32">
        <f>0+Q67+Q70+Q73+Q76+Q79+Q82+Q85+Q88+Q91+Q94+Q97+Q100+Q103</f>
        <v>0</v>
      </c>
      <c r="R106" s="26">
        <f>0+R67+R70+R73+R76+R79+R82+R85+R88+R91+R94+R97+R100+R103</f>
        <v>0</v>
      </c>
      <c r="S106" s="67">
        <f>Q106*(1+J106)+R106</f>
        <v>0</v>
      </c>
    </row>
    <row r="107" thickTop="1" thickBot="1" ht="25" customHeight="1">
      <c r="A107" s="9"/>
      <c r="B107" s="68"/>
      <c r="C107" s="68"/>
      <c r="D107" s="68"/>
      <c r="E107" s="69"/>
      <c r="F107" s="68"/>
      <c r="G107" s="70" t="s">
        <v>75</v>
      </c>
      <c r="H107" s="71">
        <f>J67+J70+J73+J76+J79+J82+J85+J88+J91+J94+J97+J100+J103</f>
        <v>0</v>
      </c>
      <c r="I107" s="70" t="s">
        <v>76</v>
      </c>
      <c r="J107" s="72">
        <f>0+J106</f>
        <v>0</v>
      </c>
      <c r="K107" s="70" t="s">
        <v>77</v>
      </c>
      <c r="L107" s="73">
        <f>L67+L70+L73+L76+L79+L82+L85+L88+L91+L94+L97+L100+L103</f>
        <v>0</v>
      </c>
      <c r="M107" s="12"/>
      <c r="N107" s="2"/>
      <c r="O107" s="2"/>
      <c r="P107" s="2"/>
      <c r="Q107" s="2"/>
    </row>
    <row r="108" ht="40" customHeight="1">
      <c r="A108" s="9"/>
      <c r="B108" s="74" t="s">
        <v>120</v>
      </c>
      <c r="C108" s="1"/>
      <c r="D108" s="1"/>
      <c r="E108" s="1"/>
      <c r="F108" s="1"/>
      <c r="G108" s="1"/>
      <c r="H108" s="42"/>
      <c r="I108" s="1"/>
      <c r="J108" s="42"/>
      <c r="K108" s="1"/>
      <c r="L108" s="1"/>
      <c r="M108" s="12"/>
      <c r="N108" s="2"/>
      <c r="O108" s="2"/>
      <c r="P108" s="2"/>
      <c r="Q108" s="2"/>
    </row>
    <row r="109">
      <c r="A109" s="9"/>
      <c r="B109" s="43">
        <v>24</v>
      </c>
      <c r="C109" s="44" t="s">
        <v>121</v>
      </c>
      <c r="D109" s="44" t="s">
        <v>3</v>
      </c>
      <c r="E109" s="44" t="s">
        <v>122</v>
      </c>
      <c r="F109" s="44" t="s">
        <v>3</v>
      </c>
      <c r="G109" s="45" t="s">
        <v>81</v>
      </c>
      <c r="H109" s="46">
        <v>85.799999999999997</v>
      </c>
      <c r="I109" s="24">
        <f>ROUND(0,2)</f>
        <v>0</v>
      </c>
      <c r="J109" s="47">
        <f>ROUND(I109*H109,2)</f>
        <v>0</v>
      </c>
      <c r="K109" s="48">
        <v>0.20999999999999999</v>
      </c>
      <c r="L109" s="49">
        <f>IF(ISNUMBER(K109),ROUND(J109*(K109+1),2),0)</f>
        <v>0</v>
      </c>
      <c r="M109" s="12"/>
      <c r="N109" s="2"/>
      <c r="O109" s="2"/>
      <c r="P109" s="2"/>
      <c r="Q109" s="32">
        <f>IF(ISNUMBER(K109),IF(H109&gt;0,IF(I109&gt;0,J109,0),0),0)</f>
        <v>0</v>
      </c>
      <c r="R109" s="26">
        <f>IF(ISNUMBER(K109)=FALSE,J109,0)</f>
        <v>0</v>
      </c>
    </row>
    <row r="110">
      <c r="A110" s="9"/>
      <c r="B110" s="50" t="s">
        <v>50</v>
      </c>
      <c r="C110" s="1"/>
      <c r="D110" s="1"/>
      <c r="E110" s="51" t="s">
        <v>3</v>
      </c>
      <c r="F110" s="1"/>
      <c r="G110" s="1"/>
      <c r="H110" s="42"/>
      <c r="I110" s="1"/>
      <c r="J110" s="42"/>
      <c r="K110" s="1"/>
      <c r="L110" s="1"/>
      <c r="M110" s="12"/>
      <c r="N110" s="2"/>
      <c r="O110" s="2"/>
      <c r="P110" s="2"/>
      <c r="Q110" s="2"/>
    </row>
    <row r="111" thickBot="1">
      <c r="A111" s="9"/>
      <c r="B111" s="52" t="s">
        <v>51</v>
      </c>
      <c r="C111" s="53"/>
      <c r="D111" s="53"/>
      <c r="E111" s="54" t="s">
        <v>123</v>
      </c>
      <c r="F111" s="53"/>
      <c r="G111" s="53"/>
      <c r="H111" s="55"/>
      <c r="I111" s="53"/>
      <c r="J111" s="55"/>
      <c r="K111" s="53"/>
      <c r="L111" s="53"/>
      <c r="M111" s="12"/>
      <c r="N111" s="2"/>
      <c r="O111" s="2"/>
      <c r="P111" s="2"/>
      <c r="Q111" s="2"/>
    </row>
    <row r="112" thickTop="1">
      <c r="A112" s="9"/>
      <c r="B112" s="43">
        <v>25</v>
      </c>
      <c r="C112" s="44" t="s">
        <v>124</v>
      </c>
      <c r="D112" s="44" t="s">
        <v>3</v>
      </c>
      <c r="E112" s="44" t="s">
        <v>125</v>
      </c>
      <c r="F112" s="44" t="s">
        <v>3</v>
      </c>
      <c r="G112" s="45" t="s">
        <v>126</v>
      </c>
      <c r="H112" s="56">
        <v>390</v>
      </c>
      <c r="I112" s="57">
        <f>ROUND(0,2)</f>
        <v>0</v>
      </c>
      <c r="J112" s="58">
        <f>ROUND(I112*H112,2)</f>
        <v>0</v>
      </c>
      <c r="K112" s="59">
        <v>0.20999999999999999</v>
      </c>
      <c r="L112" s="60">
        <f>IF(ISNUMBER(K112),ROUND(J112*(K112+1),2),0)</f>
        <v>0</v>
      </c>
      <c r="M112" s="12"/>
      <c r="N112" s="2"/>
      <c r="O112" s="2"/>
      <c r="P112" s="2"/>
      <c r="Q112" s="32">
        <f>IF(ISNUMBER(K112),IF(H112&gt;0,IF(I112&gt;0,J112,0),0),0)</f>
        <v>0</v>
      </c>
      <c r="R112" s="26">
        <f>IF(ISNUMBER(K112)=FALSE,J112,0)</f>
        <v>0</v>
      </c>
    </row>
    <row r="113">
      <c r="A113" s="9"/>
      <c r="B113" s="50" t="s">
        <v>50</v>
      </c>
      <c r="C113" s="1"/>
      <c r="D113" s="1"/>
      <c r="E113" s="51" t="s">
        <v>3</v>
      </c>
      <c r="F113" s="1"/>
      <c r="G113" s="1"/>
      <c r="H113" s="42"/>
      <c r="I113" s="1"/>
      <c r="J113" s="42"/>
      <c r="K113" s="1"/>
      <c r="L113" s="1"/>
      <c r="M113" s="12"/>
      <c r="N113" s="2"/>
      <c r="O113" s="2"/>
      <c r="P113" s="2"/>
      <c r="Q113" s="2"/>
    </row>
    <row r="114" thickBot="1">
      <c r="A114" s="9"/>
      <c r="B114" s="52" t="s">
        <v>51</v>
      </c>
      <c r="C114" s="53"/>
      <c r="D114" s="53"/>
      <c r="E114" s="54" t="s">
        <v>127</v>
      </c>
      <c r="F114" s="53"/>
      <c r="G114" s="53"/>
      <c r="H114" s="55"/>
      <c r="I114" s="53"/>
      <c r="J114" s="55"/>
      <c r="K114" s="53"/>
      <c r="L114" s="53"/>
      <c r="M114" s="12"/>
      <c r="N114" s="2"/>
      <c r="O114" s="2"/>
      <c r="P114" s="2"/>
      <c r="Q114" s="2"/>
    </row>
    <row r="115" thickTop="1" thickBot="1" ht="25" customHeight="1">
      <c r="A115" s="9"/>
      <c r="B115" s="1"/>
      <c r="C115" s="61">
        <v>2</v>
      </c>
      <c r="D115" s="1"/>
      <c r="E115" s="62" t="s">
        <v>31</v>
      </c>
      <c r="F115" s="1"/>
      <c r="G115" s="63" t="s">
        <v>72</v>
      </c>
      <c r="H115" s="64">
        <f>J109+J112</f>
        <v>0</v>
      </c>
      <c r="I115" s="63" t="s">
        <v>73</v>
      </c>
      <c r="J115" s="65">
        <f>(L115-H115)</f>
        <v>0</v>
      </c>
      <c r="K115" s="63" t="s">
        <v>74</v>
      </c>
      <c r="L115" s="66">
        <f>L109+L112</f>
        <v>0</v>
      </c>
      <c r="M115" s="12"/>
      <c r="N115" s="2"/>
      <c r="O115" s="2"/>
      <c r="P115" s="2"/>
      <c r="Q115" s="32">
        <f>0+Q109+Q112</f>
        <v>0</v>
      </c>
      <c r="R115" s="26">
        <f>0+R109+R112</f>
        <v>0</v>
      </c>
      <c r="S115" s="67">
        <f>Q115*(1+J115)+R115</f>
        <v>0</v>
      </c>
    </row>
    <row r="116" thickTop="1" thickBot="1" ht="25" customHeight="1">
      <c r="A116" s="9"/>
      <c r="B116" s="68"/>
      <c r="C116" s="68"/>
      <c r="D116" s="68"/>
      <c r="E116" s="69"/>
      <c r="F116" s="68"/>
      <c r="G116" s="70" t="s">
        <v>75</v>
      </c>
      <c r="H116" s="71">
        <f>J109+J112</f>
        <v>0</v>
      </c>
      <c r="I116" s="70" t="s">
        <v>76</v>
      </c>
      <c r="J116" s="72">
        <f>0+J115</f>
        <v>0</v>
      </c>
      <c r="K116" s="70" t="s">
        <v>77</v>
      </c>
      <c r="L116" s="73">
        <f>L109+L112</f>
        <v>0</v>
      </c>
      <c r="M116" s="12"/>
      <c r="N116" s="2"/>
      <c r="O116" s="2"/>
      <c r="P116" s="2"/>
      <c r="Q116" s="2"/>
    </row>
    <row r="117" ht="40" customHeight="1">
      <c r="A117" s="9"/>
      <c r="B117" s="74" t="s">
        <v>128</v>
      </c>
      <c r="C117" s="1"/>
      <c r="D117" s="1"/>
      <c r="E117" s="1"/>
      <c r="F117" s="1"/>
      <c r="G117" s="1"/>
      <c r="H117" s="42"/>
      <c r="I117" s="1"/>
      <c r="J117" s="42"/>
      <c r="K117" s="1"/>
      <c r="L117" s="1"/>
      <c r="M117" s="12"/>
      <c r="N117" s="2"/>
      <c r="O117" s="2"/>
      <c r="P117" s="2"/>
      <c r="Q117" s="2"/>
    </row>
    <row r="118">
      <c r="A118" s="9"/>
      <c r="B118" s="43">
        <v>26</v>
      </c>
      <c r="C118" s="44" t="s">
        <v>129</v>
      </c>
      <c r="D118" s="44" t="s">
        <v>3</v>
      </c>
      <c r="E118" s="44" t="s">
        <v>130</v>
      </c>
      <c r="F118" s="44" t="s">
        <v>3</v>
      </c>
      <c r="G118" s="45" t="s">
        <v>81</v>
      </c>
      <c r="H118" s="46">
        <v>24.960000000000001</v>
      </c>
      <c r="I118" s="24">
        <f>ROUND(0,2)</f>
        <v>0</v>
      </c>
      <c r="J118" s="47">
        <f>ROUND(I118*H118,2)</f>
        <v>0</v>
      </c>
      <c r="K118" s="48">
        <v>0.20999999999999999</v>
      </c>
      <c r="L118" s="49">
        <f>IF(ISNUMBER(K118),ROUND(J118*(K118+1),2),0)</f>
        <v>0</v>
      </c>
      <c r="M118" s="12"/>
      <c r="N118" s="2"/>
      <c r="O118" s="2"/>
      <c r="P118" s="2"/>
      <c r="Q118" s="32">
        <f>IF(ISNUMBER(K118),IF(H118&gt;0,IF(I118&gt;0,J118,0),0),0)</f>
        <v>0</v>
      </c>
      <c r="R118" s="26">
        <f>IF(ISNUMBER(K118)=FALSE,J118,0)</f>
        <v>0</v>
      </c>
    </row>
    <row r="119">
      <c r="A119" s="9"/>
      <c r="B119" s="50" t="s">
        <v>50</v>
      </c>
      <c r="C119" s="1"/>
      <c r="D119" s="1"/>
      <c r="E119" s="51" t="s">
        <v>3</v>
      </c>
      <c r="F119" s="1"/>
      <c r="G119" s="1"/>
      <c r="H119" s="42"/>
      <c r="I119" s="1"/>
      <c r="J119" s="42"/>
      <c r="K119" s="1"/>
      <c r="L119" s="1"/>
      <c r="M119" s="12"/>
      <c r="N119" s="2"/>
      <c r="O119" s="2"/>
      <c r="P119" s="2"/>
      <c r="Q119" s="2"/>
    </row>
    <row r="120" thickBot="1">
      <c r="A120" s="9"/>
      <c r="B120" s="52" t="s">
        <v>51</v>
      </c>
      <c r="C120" s="53"/>
      <c r="D120" s="53"/>
      <c r="E120" s="54" t="s">
        <v>131</v>
      </c>
      <c r="F120" s="53"/>
      <c r="G120" s="53"/>
      <c r="H120" s="55"/>
      <c r="I120" s="53"/>
      <c r="J120" s="55"/>
      <c r="K120" s="53"/>
      <c r="L120" s="53"/>
      <c r="M120" s="12"/>
      <c r="N120" s="2"/>
      <c r="O120" s="2"/>
      <c r="P120" s="2"/>
      <c r="Q120" s="2"/>
    </row>
    <row r="121" thickTop="1">
      <c r="A121" s="9"/>
      <c r="B121" s="43">
        <v>27</v>
      </c>
      <c r="C121" s="44" t="s">
        <v>132</v>
      </c>
      <c r="D121" s="44" t="s">
        <v>3</v>
      </c>
      <c r="E121" s="44" t="s">
        <v>133</v>
      </c>
      <c r="F121" s="44" t="s">
        <v>3</v>
      </c>
      <c r="G121" s="45" t="s">
        <v>49</v>
      </c>
      <c r="H121" s="56">
        <v>1.3400000000000001</v>
      </c>
      <c r="I121" s="57">
        <f>ROUND(0,2)</f>
        <v>0</v>
      </c>
      <c r="J121" s="58">
        <f>ROUND(I121*H121,2)</f>
        <v>0</v>
      </c>
      <c r="K121" s="59">
        <v>0.20999999999999999</v>
      </c>
      <c r="L121" s="60">
        <f>IF(ISNUMBER(K121),ROUND(J121*(K121+1),2),0)</f>
        <v>0</v>
      </c>
      <c r="M121" s="12"/>
      <c r="N121" s="2"/>
      <c r="O121" s="2"/>
      <c r="P121" s="2"/>
      <c r="Q121" s="32">
        <f>IF(ISNUMBER(K121),IF(H121&gt;0,IF(I121&gt;0,J121,0),0),0)</f>
        <v>0</v>
      </c>
      <c r="R121" s="26">
        <f>IF(ISNUMBER(K121)=FALSE,J121,0)</f>
        <v>0</v>
      </c>
    </row>
    <row r="122">
      <c r="A122" s="9"/>
      <c r="B122" s="50" t="s">
        <v>50</v>
      </c>
      <c r="C122" s="1"/>
      <c r="D122" s="1"/>
      <c r="E122" s="51" t="s">
        <v>3</v>
      </c>
      <c r="F122" s="1"/>
      <c r="G122" s="1"/>
      <c r="H122" s="42"/>
      <c r="I122" s="1"/>
      <c r="J122" s="42"/>
      <c r="K122" s="1"/>
      <c r="L122" s="1"/>
      <c r="M122" s="12"/>
      <c r="N122" s="2"/>
      <c r="O122" s="2"/>
      <c r="P122" s="2"/>
      <c r="Q122" s="2"/>
    </row>
    <row r="123" thickBot="1">
      <c r="A123" s="9"/>
      <c r="B123" s="52" t="s">
        <v>51</v>
      </c>
      <c r="C123" s="53"/>
      <c r="D123" s="53"/>
      <c r="E123" s="54" t="s">
        <v>134</v>
      </c>
      <c r="F123" s="53"/>
      <c r="G123" s="53"/>
      <c r="H123" s="55"/>
      <c r="I123" s="53"/>
      <c r="J123" s="55"/>
      <c r="K123" s="53"/>
      <c r="L123" s="53"/>
      <c r="M123" s="12"/>
      <c r="N123" s="2"/>
      <c r="O123" s="2"/>
      <c r="P123" s="2"/>
      <c r="Q123" s="2"/>
    </row>
    <row r="124" thickTop="1">
      <c r="A124" s="9"/>
      <c r="B124" s="43">
        <v>28</v>
      </c>
      <c r="C124" s="44" t="s">
        <v>135</v>
      </c>
      <c r="D124" s="44" t="s">
        <v>3</v>
      </c>
      <c r="E124" s="44" t="s">
        <v>136</v>
      </c>
      <c r="F124" s="44" t="s">
        <v>3</v>
      </c>
      <c r="G124" s="45" t="s">
        <v>81</v>
      </c>
      <c r="H124" s="56">
        <v>103.098</v>
      </c>
      <c r="I124" s="57">
        <f>ROUND(0,2)</f>
        <v>0</v>
      </c>
      <c r="J124" s="58">
        <f>ROUND(I124*H124,2)</f>
        <v>0</v>
      </c>
      <c r="K124" s="59">
        <v>0.20999999999999999</v>
      </c>
      <c r="L124" s="60">
        <f>IF(ISNUMBER(K124),ROUND(J124*(K124+1),2),0)</f>
        <v>0</v>
      </c>
      <c r="M124" s="12"/>
      <c r="N124" s="2"/>
      <c r="O124" s="2"/>
      <c r="P124" s="2"/>
      <c r="Q124" s="32">
        <f>IF(ISNUMBER(K124),IF(H124&gt;0,IF(I124&gt;0,J124,0),0),0)</f>
        <v>0</v>
      </c>
      <c r="R124" s="26">
        <f>IF(ISNUMBER(K124)=FALSE,J124,0)</f>
        <v>0</v>
      </c>
    </row>
    <row r="125">
      <c r="A125" s="9"/>
      <c r="B125" s="50" t="s">
        <v>50</v>
      </c>
      <c r="C125" s="1"/>
      <c r="D125" s="1"/>
      <c r="E125" s="51" t="s">
        <v>3</v>
      </c>
      <c r="F125" s="1"/>
      <c r="G125" s="1"/>
      <c r="H125" s="42"/>
      <c r="I125" s="1"/>
      <c r="J125" s="42"/>
      <c r="K125" s="1"/>
      <c r="L125" s="1"/>
      <c r="M125" s="12"/>
      <c r="N125" s="2"/>
      <c r="O125" s="2"/>
      <c r="P125" s="2"/>
      <c r="Q125" s="2"/>
    </row>
    <row r="126" thickBot="1">
      <c r="A126" s="9"/>
      <c r="B126" s="52" t="s">
        <v>51</v>
      </c>
      <c r="C126" s="53"/>
      <c r="D126" s="53"/>
      <c r="E126" s="54" t="s">
        <v>137</v>
      </c>
      <c r="F126" s="53"/>
      <c r="G126" s="53"/>
      <c r="H126" s="55"/>
      <c r="I126" s="53"/>
      <c r="J126" s="55"/>
      <c r="K126" s="53"/>
      <c r="L126" s="53"/>
      <c r="M126" s="12"/>
      <c r="N126" s="2"/>
      <c r="O126" s="2"/>
      <c r="P126" s="2"/>
      <c r="Q126" s="2"/>
    </row>
    <row r="127" thickTop="1">
      <c r="A127" s="9"/>
      <c r="B127" s="43">
        <v>29</v>
      </c>
      <c r="C127" s="44" t="s">
        <v>138</v>
      </c>
      <c r="D127" s="44" t="s">
        <v>3</v>
      </c>
      <c r="E127" s="44" t="s">
        <v>139</v>
      </c>
      <c r="F127" s="44" t="s">
        <v>3</v>
      </c>
      <c r="G127" s="45" t="s">
        <v>49</v>
      </c>
      <c r="H127" s="56">
        <v>1.0720000000000001</v>
      </c>
      <c r="I127" s="57">
        <f>ROUND(0,2)</f>
        <v>0</v>
      </c>
      <c r="J127" s="58">
        <f>ROUND(I127*H127,2)</f>
        <v>0</v>
      </c>
      <c r="K127" s="59">
        <v>0.20999999999999999</v>
      </c>
      <c r="L127" s="60">
        <f>IF(ISNUMBER(K127),ROUND(J127*(K127+1),2),0)</f>
        <v>0</v>
      </c>
      <c r="M127" s="12"/>
      <c r="N127" s="2"/>
      <c r="O127" s="2"/>
      <c r="P127" s="2"/>
      <c r="Q127" s="32">
        <f>IF(ISNUMBER(K127),IF(H127&gt;0,IF(I127&gt;0,J127,0),0),0)</f>
        <v>0</v>
      </c>
      <c r="R127" s="26">
        <f>IF(ISNUMBER(K127)=FALSE,J127,0)</f>
        <v>0</v>
      </c>
    </row>
    <row r="128">
      <c r="A128" s="9"/>
      <c r="B128" s="50" t="s">
        <v>50</v>
      </c>
      <c r="C128" s="1"/>
      <c r="D128" s="1"/>
      <c r="E128" s="51" t="s">
        <v>3</v>
      </c>
      <c r="F128" s="1"/>
      <c r="G128" s="1"/>
      <c r="H128" s="42"/>
      <c r="I128" s="1"/>
      <c r="J128" s="42"/>
      <c r="K128" s="1"/>
      <c r="L128" s="1"/>
      <c r="M128" s="12"/>
      <c r="N128" s="2"/>
      <c r="O128" s="2"/>
      <c r="P128" s="2"/>
      <c r="Q128" s="2"/>
    </row>
    <row r="129" thickBot="1">
      <c r="A129" s="9"/>
      <c r="B129" s="52" t="s">
        <v>51</v>
      </c>
      <c r="C129" s="53"/>
      <c r="D129" s="53"/>
      <c r="E129" s="54" t="s">
        <v>140</v>
      </c>
      <c r="F129" s="53"/>
      <c r="G129" s="53"/>
      <c r="H129" s="55"/>
      <c r="I129" s="53"/>
      <c r="J129" s="55"/>
      <c r="K129" s="53"/>
      <c r="L129" s="53"/>
      <c r="M129" s="12"/>
      <c r="N129" s="2"/>
      <c r="O129" s="2"/>
      <c r="P129" s="2"/>
      <c r="Q129" s="2"/>
    </row>
    <row r="130" thickTop="1">
      <c r="A130" s="9"/>
      <c r="B130" s="43">
        <v>30</v>
      </c>
      <c r="C130" s="44" t="s">
        <v>141</v>
      </c>
      <c r="D130" s="44" t="s">
        <v>3</v>
      </c>
      <c r="E130" s="44" t="s">
        <v>142</v>
      </c>
      <c r="F130" s="44" t="s">
        <v>3</v>
      </c>
      <c r="G130" s="45" t="s">
        <v>49</v>
      </c>
      <c r="H130" s="56">
        <v>2.8399999999999999</v>
      </c>
      <c r="I130" s="57">
        <f>ROUND(0,2)</f>
        <v>0</v>
      </c>
      <c r="J130" s="58">
        <f>ROUND(I130*H130,2)</f>
        <v>0</v>
      </c>
      <c r="K130" s="59">
        <v>0.20999999999999999</v>
      </c>
      <c r="L130" s="60">
        <f>IF(ISNUMBER(K130),ROUND(J130*(K130+1),2),0)</f>
        <v>0</v>
      </c>
      <c r="M130" s="12"/>
      <c r="N130" s="2"/>
      <c r="O130" s="2"/>
      <c r="P130" s="2"/>
      <c r="Q130" s="32">
        <f>IF(ISNUMBER(K130),IF(H130&gt;0,IF(I130&gt;0,J130,0),0),0)</f>
        <v>0</v>
      </c>
      <c r="R130" s="26">
        <f>IF(ISNUMBER(K130)=FALSE,J130,0)</f>
        <v>0</v>
      </c>
    </row>
    <row r="131">
      <c r="A131" s="9"/>
      <c r="B131" s="50" t="s">
        <v>50</v>
      </c>
      <c r="C131" s="1"/>
      <c r="D131" s="1"/>
      <c r="E131" s="51" t="s">
        <v>3</v>
      </c>
      <c r="F131" s="1"/>
      <c r="G131" s="1"/>
      <c r="H131" s="42"/>
      <c r="I131" s="1"/>
      <c r="J131" s="42"/>
      <c r="K131" s="1"/>
      <c r="L131" s="1"/>
      <c r="M131" s="12"/>
      <c r="N131" s="2"/>
      <c r="O131" s="2"/>
      <c r="P131" s="2"/>
      <c r="Q131" s="2"/>
    </row>
    <row r="132" thickBot="1">
      <c r="A132" s="9"/>
      <c r="B132" s="52" t="s">
        <v>51</v>
      </c>
      <c r="C132" s="53"/>
      <c r="D132" s="53"/>
      <c r="E132" s="54" t="s">
        <v>143</v>
      </c>
      <c r="F132" s="53"/>
      <c r="G132" s="53"/>
      <c r="H132" s="55"/>
      <c r="I132" s="53"/>
      <c r="J132" s="55"/>
      <c r="K132" s="53"/>
      <c r="L132" s="53"/>
      <c r="M132" s="12"/>
      <c r="N132" s="2"/>
      <c r="O132" s="2"/>
      <c r="P132" s="2"/>
      <c r="Q132" s="2"/>
    </row>
    <row r="133" thickTop="1" thickBot="1" ht="25" customHeight="1">
      <c r="A133" s="9"/>
      <c r="B133" s="1"/>
      <c r="C133" s="61">
        <v>3</v>
      </c>
      <c r="D133" s="1"/>
      <c r="E133" s="62" t="s">
        <v>32</v>
      </c>
      <c r="F133" s="1"/>
      <c r="G133" s="63" t="s">
        <v>72</v>
      </c>
      <c r="H133" s="64">
        <f>J118+J121+J124+J127+J130</f>
        <v>0</v>
      </c>
      <c r="I133" s="63" t="s">
        <v>73</v>
      </c>
      <c r="J133" s="65">
        <f>(L133-H133)</f>
        <v>0</v>
      </c>
      <c r="K133" s="63" t="s">
        <v>74</v>
      </c>
      <c r="L133" s="66">
        <f>L118+L121+L124+L127+L130</f>
        <v>0</v>
      </c>
      <c r="M133" s="12"/>
      <c r="N133" s="2"/>
      <c r="O133" s="2"/>
      <c r="P133" s="2"/>
      <c r="Q133" s="32">
        <f>0+Q118+Q121+Q124+Q127+Q130</f>
        <v>0</v>
      </c>
      <c r="R133" s="26">
        <f>0+R118+R121+R124+R127+R130</f>
        <v>0</v>
      </c>
      <c r="S133" s="67">
        <f>Q133*(1+J133)+R133</f>
        <v>0</v>
      </c>
    </row>
    <row r="134" thickTop="1" thickBot="1" ht="25" customHeight="1">
      <c r="A134" s="9"/>
      <c r="B134" s="68"/>
      <c r="C134" s="68"/>
      <c r="D134" s="68"/>
      <c r="E134" s="69"/>
      <c r="F134" s="68"/>
      <c r="G134" s="70" t="s">
        <v>75</v>
      </c>
      <c r="H134" s="71">
        <f>J118+J121+J124+J127+J130</f>
        <v>0</v>
      </c>
      <c r="I134" s="70" t="s">
        <v>76</v>
      </c>
      <c r="J134" s="72">
        <f>0+J133</f>
        <v>0</v>
      </c>
      <c r="K134" s="70" t="s">
        <v>77</v>
      </c>
      <c r="L134" s="73">
        <f>L118+L121+L124+L127+L130</f>
        <v>0</v>
      </c>
      <c r="M134" s="12"/>
      <c r="N134" s="2"/>
      <c r="O134" s="2"/>
      <c r="P134" s="2"/>
      <c r="Q134" s="2"/>
    </row>
    <row r="135" ht="40" customHeight="1">
      <c r="A135" s="9"/>
      <c r="B135" s="74" t="s">
        <v>144</v>
      </c>
      <c r="C135" s="1"/>
      <c r="D135" s="1"/>
      <c r="E135" s="1"/>
      <c r="F135" s="1"/>
      <c r="G135" s="1"/>
      <c r="H135" s="42"/>
      <c r="I135" s="1"/>
      <c r="J135" s="42"/>
      <c r="K135" s="1"/>
      <c r="L135" s="1"/>
      <c r="M135" s="12"/>
      <c r="N135" s="2"/>
      <c r="O135" s="2"/>
      <c r="P135" s="2"/>
      <c r="Q135" s="2"/>
    </row>
    <row r="136">
      <c r="A136" s="9"/>
      <c r="B136" s="43">
        <v>31</v>
      </c>
      <c r="C136" s="44" t="s">
        <v>145</v>
      </c>
      <c r="D136" s="44" t="s">
        <v>3</v>
      </c>
      <c r="E136" s="44" t="s">
        <v>146</v>
      </c>
      <c r="F136" s="44" t="s">
        <v>3</v>
      </c>
      <c r="G136" s="45" t="s">
        <v>81</v>
      </c>
      <c r="H136" s="46">
        <v>23.399999999999999</v>
      </c>
      <c r="I136" s="24">
        <f>ROUND(0,2)</f>
        <v>0</v>
      </c>
      <c r="J136" s="47">
        <f>ROUND(I136*H136,2)</f>
        <v>0</v>
      </c>
      <c r="K136" s="48">
        <v>0.20999999999999999</v>
      </c>
      <c r="L136" s="49">
        <f>IF(ISNUMBER(K136),ROUND(J136*(K136+1),2),0)</f>
        <v>0</v>
      </c>
      <c r="M136" s="12"/>
      <c r="N136" s="2"/>
      <c r="O136" s="2"/>
      <c r="P136" s="2"/>
      <c r="Q136" s="32">
        <f>IF(ISNUMBER(K136),IF(H136&gt;0,IF(I136&gt;0,J136,0),0),0)</f>
        <v>0</v>
      </c>
      <c r="R136" s="26">
        <f>IF(ISNUMBER(K136)=FALSE,J136,0)</f>
        <v>0</v>
      </c>
    </row>
    <row r="137">
      <c r="A137" s="9"/>
      <c r="B137" s="50" t="s">
        <v>50</v>
      </c>
      <c r="C137" s="1"/>
      <c r="D137" s="1"/>
      <c r="E137" s="51" t="s">
        <v>3</v>
      </c>
      <c r="F137" s="1"/>
      <c r="G137" s="1"/>
      <c r="H137" s="42"/>
      <c r="I137" s="1"/>
      <c r="J137" s="42"/>
      <c r="K137" s="1"/>
      <c r="L137" s="1"/>
      <c r="M137" s="12"/>
      <c r="N137" s="2"/>
      <c r="O137" s="2"/>
      <c r="P137" s="2"/>
      <c r="Q137" s="2"/>
    </row>
    <row r="138" thickBot="1">
      <c r="A138" s="9"/>
      <c r="B138" s="52" t="s">
        <v>51</v>
      </c>
      <c r="C138" s="53"/>
      <c r="D138" s="53"/>
      <c r="E138" s="54" t="s">
        <v>147</v>
      </c>
      <c r="F138" s="53"/>
      <c r="G138" s="53"/>
      <c r="H138" s="55"/>
      <c r="I138" s="53"/>
      <c r="J138" s="55"/>
      <c r="K138" s="53"/>
      <c r="L138" s="53"/>
      <c r="M138" s="12"/>
      <c r="N138" s="2"/>
      <c r="O138" s="2"/>
      <c r="P138" s="2"/>
      <c r="Q138" s="2"/>
    </row>
    <row r="139" thickTop="1">
      <c r="A139" s="9"/>
      <c r="B139" s="43">
        <v>32</v>
      </c>
      <c r="C139" s="44" t="s">
        <v>148</v>
      </c>
      <c r="D139" s="44" t="s">
        <v>3</v>
      </c>
      <c r="E139" s="44" t="s">
        <v>149</v>
      </c>
      <c r="F139" s="44" t="s">
        <v>3</v>
      </c>
      <c r="G139" s="45" t="s">
        <v>81</v>
      </c>
      <c r="H139" s="56">
        <v>16.829999999999998</v>
      </c>
      <c r="I139" s="57">
        <f>ROUND(0,2)</f>
        <v>0</v>
      </c>
      <c r="J139" s="58">
        <f>ROUND(I139*H139,2)</f>
        <v>0</v>
      </c>
      <c r="K139" s="59">
        <v>0.20999999999999999</v>
      </c>
      <c r="L139" s="60">
        <f>IF(ISNUMBER(K139),ROUND(J139*(K139+1),2),0)</f>
        <v>0</v>
      </c>
      <c r="M139" s="12"/>
      <c r="N139" s="2"/>
      <c r="O139" s="2"/>
      <c r="P139" s="2"/>
      <c r="Q139" s="32">
        <f>IF(ISNUMBER(K139),IF(H139&gt;0,IF(I139&gt;0,J139,0),0),0)</f>
        <v>0</v>
      </c>
      <c r="R139" s="26">
        <f>IF(ISNUMBER(K139)=FALSE,J139,0)</f>
        <v>0</v>
      </c>
    </row>
    <row r="140">
      <c r="A140" s="9"/>
      <c r="B140" s="50" t="s">
        <v>50</v>
      </c>
      <c r="C140" s="1"/>
      <c r="D140" s="1"/>
      <c r="E140" s="51" t="s">
        <v>150</v>
      </c>
      <c r="F140" s="1"/>
      <c r="G140" s="1"/>
      <c r="H140" s="42"/>
      <c r="I140" s="1"/>
      <c r="J140" s="42"/>
      <c r="K140" s="1"/>
      <c r="L140" s="1"/>
      <c r="M140" s="12"/>
      <c r="N140" s="2"/>
      <c r="O140" s="2"/>
      <c r="P140" s="2"/>
      <c r="Q140" s="2"/>
    </row>
    <row r="141" thickBot="1">
      <c r="A141" s="9"/>
      <c r="B141" s="52" t="s">
        <v>51</v>
      </c>
      <c r="C141" s="53"/>
      <c r="D141" s="53"/>
      <c r="E141" s="54" t="s">
        <v>151</v>
      </c>
      <c r="F141" s="53"/>
      <c r="G141" s="53"/>
      <c r="H141" s="55"/>
      <c r="I141" s="53"/>
      <c r="J141" s="55"/>
      <c r="K141" s="53"/>
      <c r="L141" s="53"/>
      <c r="M141" s="12"/>
      <c r="N141" s="2"/>
      <c r="O141" s="2"/>
      <c r="P141" s="2"/>
      <c r="Q141" s="2"/>
    </row>
    <row r="142" thickTop="1">
      <c r="A142" s="9"/>
      <c r="B142" s="43">
        <v>33</v>
      </c>
      <c r="C142" s="44" t="s">
        <v>152</v>
      </c>
      <c r="D142" s="44" t="s">
        <v>3</v>
      </c>
      <c r="E142" s="44" t="s">
        <v>153</v>
      </c>
      <c r="F142" s="44" t="s">
        <v>3</v>
      </c>
      <c r="G142" s="45" t="s">
        <v>81</v>
      </c>
      <c r="H142" s="56">
        <v>195.19999999999999</v>
      </c>
      <c r="I142" s="57">
        <f>ROUND(0,2)</f>
        <v>0</v>
      </c>
      <c r="J142" s="58">
        <f>ROUND(I142*H142,2)</f>
        <v>0</v>
      </c>
      <c r="K142" s="59">
        <v>0.20999999999999999</v>
      </c>
      <c r="L142" s="60">
        <f>IF(ISNUMBER(K142),ROUND(J142*(K142+1),2),0)</f>
        <v>0</v>
      </c>
      <c r="M142" s="12"/>
      <c r="N142" s="2"/>
      <c r="O142" s="2"/>
      <c r="P142" s="2"/>
      <c r="Q142" s="32">
        <f>IF(ISNUMBER(K142),IF(H142&gt;0,IF(I142&gt;0,J142,0),0),0)</f>
        <v>0</v>
      </c>
      <c r="R142" s="26">
        <f>IF(ISNUMBER(K142)=FALSE,J142,0)</f>
        <v>0</v>
      </c>
    </row>
    <row r="143">
      <c r="A143" s="9"/>
      <c r="B143" s="50" t="s">
        <v>50</v>
      </c>
      <c r="C143" s="1"/>
      <c r="D143" s="1"/>
      <c r="E143" s="51" t="s">
        <v>154</v>
      </c>
      <c r="F143" s="1"/>
      <c r="G143" s="1"/>
      <c r="H143" s="42"/>
      <c r="I143" s="1"/>
      <c r="J143" s="42"/>
      <c r="K143" s="1"/>
      <c r="L143" s="1"/>
      <c r="M143" s="12"/>
      <c r="N143" s="2"/>
      <c r="O143" s="2"/>
      <c r="P143" s="2"/>
      <c r="Q143" s="2"/>
    </row>
    <row r="144" thickBot="1">
      <c r="A144" s="9"/>
      <c r="B144" s="52" t="s">
        <v>51</v>
      </c>
      <c r="C144" s="53"/>
      <c r="D144" s="53"/>
      <c r="E144" s="54" t="s">
        <v>155</v>
      </c>
      <c r="F144" s="53"/>
      <c r="G144" s="53"/>
      <c r="H144" s="55"/>
      <c r="I144" s="53"/>
      <c r="J144" s="55"/>
      <c r="K144" s="53"/>
      <c r="L144" s="53"/>
      <c r="M144" s="12"/>
      <c r="N144" s="2"/>
      <c r="O144" s="2"/>
      <c r="P144" s="2"/>
      <c r="Q144" s="2"/>
    </row>
    <row r="145" thickTop="1">
      <c r="A145" s="9"/>
      <c r="B145" s="43">
        <v>34</v>
      </c>
      <c r="C145" s="44" t="s">
        <v>156</v>
      </c>
      <c r="D145" s="44" t="s">
        <v>3</v>
      </c>
      <c r="E145" s="44" t="s">
        <v>157</v>
      </c>
      <c r="F145" s="44" t="s">
        <v>3</v>
      </c>
      <c r="G145" s="45" t="s">
        <v>81</v>
      </c>
      <c r="H145" s="56">
        <v>109</v>
      </c>
      <c r="I145" s="57">
        <f>ROUND(0,2)</f>
        <v>0</v>
      </c>
      <c r="J145" s="58">
        <f>ROUND(I145*H145,2)</f>
        <v>0</v>
      </c>
      <c r="K145" s="59">
        <v>0.20999999999999999</v>
      </c>
      <c r="L145" s="60">
        <f>IF(ISNUMBER(K145),ROUND(J145*(K145+1),2),0)</f>
        <v>0</v>
      </c>
      <c r="M145" s="12"/>
      <c r="N145" s="2"/>
      <c r="O145" s="2"/>
      <c r="P145" s="2"/>
      <c r="Q145" s="32">
        <f>IF(ISNUMBER(K145),IF(H145&gt;0,IF(I145&gt;0,J145,0),0),0)</f>
        <v>0</v>
      </c>
      <c r="R145" s="26">
        <f>IF(ISNUMBER(K145)=FALSE,J145,0)</f>
        <v>0</v>
      </c>
    </row>
    <row r="146">
      <c r="A146" s="9"/>
      <c r="B146" s="50" t="s">
        <v>50</v>
      </c>
      <c r="C146" s="1"/>
      <c r="D146" s="1"/>
      <c r="E146" s="51" t="s">
        <v>3</v>
      </c>
      <c r="F146" s="1"/>
      <c r="G146" s="1"/>
      <c r="H146" s="42"/>
      <c r="I146" s="1"/>
      <c r="J146" s="42"/>
      <c r="K146" s="1"/>
      <c r="L146" s="1"/>
      <c r="M146" s="12"/>
      <c r="N146" s="2"/>
      <c r="O146" s="2"/>
      <c r="P146" s="2"/>
      <c r="Q146" s="2"/>
    </row>
    <row r="147" thickBot="1">
      <c r="A147" s="9"/>
      <c r="B147" s="52" t="s">
        <v>51</v>
      </c>
      <c r="C147" s="53"/>
      <c r="D147" s="53"/>
      <c r="E147" s="54" t="s">
        <v>158</v>
      </c>
      <c r="F147" s="53"/>
      <c r="G147" s="53"/>
      <c r="H147" s="55"/>
      <c r="I147" s="53"/>
      <c r="J147" s="55"/>
      <c r="K147" s="53"/>
      <c r="L147" s="53"/>
      <c r="M147" s="12"/>
      <c r="N147" s="2"/>
      <c r="O147" s="2"/>
      <c r="P147" s="2"/>
      <c r="Q147" s="2"/>
    </row>
    <row r="148" thickTop="1">
      <c r="A148" s="9"/>
      <c r="B148" s="43">
        <v>35</v>
      </c>
      <c r="C148" s="44" t="s">
        <v>159</v>
      </c>
      <c r="D148" s="44" t="s">
        <v>3</v>
      </c>
      <c r="E148" s="44" t="s">
        <v>160</v>
      </c>
      <c r="F148" s="44" t="s">
        <v>3</v>
      </c>
      <c r="G148" s="45" t="s">
        <v>81</v>
      </c>
      <c r="H148" s="56">
        <v>72.480000000000004</v>
      </c>
      <c r="I148" s="57">
        <f>ROUND(0,2)</f>
        <v>0</v>
      </c>
      <c r="J148" s="58">
        <f>ROUND(I148*H148,2)</f>
        <v>0</v>
      </c>
      <c r="K148" s="59">
        <v>0.20999999999999999</v>
      </c>
      <c r="L148" s="60">
        <f>IF(ISNUMBER(K148),ROUND(J148*(K148+1),2),0)</f>
        <v>0</v>
      </c>
      <c r="M148" s="12"/>
      <c r="N148" s="2"/>
      <c r="O148" s="2"/>
      <c r="P148" s="2"/>
      <c r="Q148" s="32">
        <f>IF(ISNUMBER(K148),IF(H148&gt;0,IF(I148&gt;0,J148,0),0),0)</f>
        <v>0</v>
      </c>
      <c r="R148" s="26">
        <f>IF(ISNUMBER(K148)=FALSE,J148,0)</f>
        <v>0</v>
      </c>
    </row>
    <row r="149">
      <c r="A149" s="9"/>
      <c r="B149" s="50" t="s">
        <v>50</v>
      </c>
      <c r="C149" s="1"/>
      <c r="D149" s="1"/>
      <c r="E149" s="51" t="s">
        <v>161</v>
      </c>
      <c r="F149" s="1"/>
      <c r="G149" s="1"/>
      <c r="H149" s="42"/>
      <c r="I149" s="1"/>
      <c r="J149" s="42"/>
      <c r="K149" s="1"/>
      <c r="L149" s="1"/>
      <c r="M149" s="12"/>
      <c r="N149" s="2"/>
      <c r="O149" s="2"/>
      <c r="P149" s="2"/>
      <c r="Q149" s="2"/>
    </row>
    <row r="150" thickBot="1">
      <c r="A150" s="9"/>
      <c r="B150" s="52" t="s">
        <v>51</v>
      </c>
      <c r="C150" s="53"/>
      <c r="D150" s="53"/>
      <c r="E150" s="54" t="s">
        <v>162</v>
      </c>
      <c r="F150" s="53"/>
      <c r="G150" s="53"/>
      <c r="H150" s="55"/>
      <c r="I150" s="53"/>
      <c r="J150" s="55"/>
      <c r="K150" s="53"/>
      <c r="L150" s="53"/>
      <c r="M150" s="12"/>
      <c r="N150" s="2"/>
      <c r="O150" s="2"/>
      <c r="P150" s="2"/>
      <c r="Q150" s="2"/>
    </row>
    <row r="151" thickTop="1">
      <c r="A151" s="9"/>
      <c r="B151" s="43">
        <v>36</v>
      </c>
      <c r="C151" s="44" t="s">
        <v>163</v>
      </c>
      <c r="D151" s="44" t="s">
        <v>3</v>
      </c>
      <c r="E151" s="44" t="s">
        <v>164</v>
      </c>
      <c r="F151" s="44" t="s">
        <v>3</v>
      </c>
      <c r="G151" s="45" t="s">
        <v>81</v>
      </c>
      <c r="H151" s="56">
        <v>22.350000000000001</v>
      </c>
      <c r="I151" s="57">
        <f>ROUND(0,2)</f>
        <v>0</v>
      </c>
      <c r="J151" s="58">
        <f>ROUND(I151*H151,2)</f>
        <v>0</v>
      </c>
      <c r="K151" s="59">
        <v>0.20999999999999999</v>
      </c>
      <c r="L151" s="60">
        <f>IF(ISNUMBER(K151),ROUND(J151*(K151+1),2),0)</f>
        <v>0</v>
      </c>
      <c r="M151" s="12"/>
      <c r="N151" s="2"/>
      <c r="O151" s="2"/>
      <c r="P151" s="2"/>
      <c r="Q151" s="32">
        <f>IF(ISNUMBER(K151),IF(H151&gt;0,IF(I151&gt;0,J151,0),0),0)</f>
        <v>0</v>
      </c>
      <c r="R151" s="26">
        <f>IF(ISNUMBER(K151)=FALSE,J151,0)</f>
        <v>0</v>
      </c>
    </row>
    <row r="152">
      <c r="A152" s="9"/>
      <c r="B152" s="50" t="s">
        <v>50</v>
      </c>
      <c r="C152" s="1"/>
      <c r="D152" s="1"/>
      <c r="E152" s="51" t="s">
        <v>161</v>
      </c>
      <c r="F152" s="1"/>
      <c r="G152" s="1"/>
      <c r="H152" s="42"/>
      <c r="I152" s="1"/>
      <c r="J152" s="42"/>
      <c r="K152" s="1"/>
      <c r="L152" s="1"/>
      <c r="M152" s="12"/>
      <c r="N152" s="2"/>
      <c r="O152" s="2"/>
      <c r="P152" s="2"/>
      <c r="Q152" s="2"/>
    </row>
    <row r="153" thickBot="1">
      <c r="A153" s="9"/>
      <c r="B153" s="52" t="s">
        <v>51</v>
      </c>
      <c r="C153" s="53"/>
      <c r="D153" s="53"/>
      <c r="E153" s="54" t="s">
        <v>165</v>
      </c>
      <c r="F153" s="53"/>
      <c r="G153" s="53"/>
      <c r="H153" s="55"/>
      <c r="I153" s="53"/>
      <c r="J153" s="55"/>
      <c r="K153" s="53"/>
      <c r="L153" s="53"/>
      <c r="M153" s="12"/>
      <c r="N153" s="2"/>
      <c r="O153" s="2"/>
      <c r="P153" s="2"/>
      <c r="Q153" s="2"/>
    </row>
    <row r="154" thickTop="1" thickBot="1" ht="25" customHeight="1">
      <c r="A154" s="9"/>
      <c r="B154" s="1"/>
      <c r="C154" s="61">
        <v>4</v>
      </c>
      <c r="D154" s="1"/>
      <c r="E154" s="62" t="s">
        <v>33</v>
      </c>
      <c r="F154" s="1"/>
      <c r="G154" s="63" t="s">
        <v>72</v>
      </c>
      <c r="H154" s="64">
        <f>J136+J139+J142+J145+J148+J151</f>
        <v>0</v>
      </c>
      <c r="I154" s="63" t="s">
        <v>73</v>
      </c>
      <c r="J154" s="65">
        <f>(L154-H154)</f>
        <v>0</v>
      </c>
      <c r="K154" s="63" t="s">
        <v>74</v>
      </c>
      <c r="L154" s="66">
        <f>L136+L139+L142+L145+L148+L151</f>
        <v>0</v>
      </c>
      <c r="M154" s="12"/>
      <c r="N154" s="2"/>
      <c r="O154" s="2"/>
      <c r="P154" s="2"/>
      <c r="Q154" s="32">
        <f>0+Q136+Q139+Q142+Q145+Q148+Q151</f>
        <v>0</v>
      </c>
      <c r="R154" s="26">
        <f>0+R136+R139+R142+R145+R148+R151</f>
        <v>0</v>
      </c>
      <c r="S154" s="67">
        <f>Q154*(1+J154)+R154</f>
        <v>0</v>
      </c>
    </row>
    <row r="155" thickTop="1" thickBot="1" ht="25" customHeight="1">
      <c r="A155" s="9"/>
      <c r="B155" s="68"/>
      <c r="C155" s="68"/>
      <c r="D155" s="68"/>
      <c r="E155" s="69"/>
      <c r="F155" s="68"/>
      <c r="G155" s="70" t="s">
        <v>75</v>
      </c>
      <c r="H155" s="71">
        <f>J136+J139+J142+J145+J148+J151</f>
        <v>0</v>
      </c>
      <c r="I155" s="70" t="s">
        <v>76</v>
      </c>
      <c r="J155" s="72">
        <f>0+J154</f>
        <v>0</v>
      </c>
      <c r="K155" s="70" t="s">
        <v>77</v>
      </c>
      <c r="L155" s="73">
        <f>L136+L139+L142+L145+L148+L151</f>
        <v>0</v>
      </c>
      <c r="M155" s="12"/>
      <c r="N155" s="2"/>
      <c r="O155" s="2"/>
      <c r="P155" s="2"/>
      <c r="Q155" s="2"/>
    </row>
    <row r="156" ht="40" customHeight="1">
      <c r="A156" s="9"/>
      <c r="B156" s="74" t="s">
        <v>166</v>
      </c>
      <c r="C156" s="1"/>
      <c r="D156" s="1"/>
      <c r="E156" s="1"/>
      <c r="F156" s="1"/>
      <c r="G156" s="1"/>
      <c r="H156" s="42"/>
      <c r="I156" s="1"/>
      <c r="J156" s="42"/>
      <c r="K156" s="1"/>
      <c r="L156" s="1"/>
      <c r="M156" s="12"/>
      <c r="N156" s="2"/>
      <c r="O156" s="2"/>
      <c r="P156" s="2"/>
      <c r="Q156" s="2"/>
    </row>
    <row r="157">
      <c r="A157" s="9"/>
      <c r="B157" s="43">
        <v>37</v>
      </c>
      <c r="C157" s="44" t="s">
        <v>167</v>
      </c>
      <c r="D157" s="44" t="s">
        <v>3</v>
      </c>
      <c r="E157" s="44" t="s">
        <v>168</v>
      </c>
      <c r="F157" s="44" t="s">
        <v>3</v>
      </c>
      <c r="G157" s="45" t="s">
        <v>81</v>
      </c>
      <c r="H157" s="46">
        <v>0.90000000000000002</v>
      </c>
      <c r="I157" s="24">
        <f>ROUND(0,2)</f>
        <v>0</v>
      </c>
      <c r="J157" s="47">
        <f>ROUND(I157*H157,2)</f>
        <v>0</v>
      </c>
      <c r="K157" s="48">
        <v>0.20999999999999999</v>
      </c>
      <c r="L157" s="49">
        <f>IF(ISNUMBER(K157),ROUND(J157*(K157+1),2),0)</f>
        <v>0</v>
      </c>
      <c r="M157" s="12"/>
      <c r="N157" s="2"/>
      <c r="O157" s="2"/>
      <c r="P157" s="2"/>
      <c r="Q157" s="32">
        <f>IF(ISNUMBER(K157),IF(H157&gt;0,IF(I157&gt;0,J157,0),0),0)</f>
        <v>0</v>
      </c>
      <c r="R157" s="26">
        <f>IF(ISNUMBER(K157)=FALSE,J157,0)</f>
        <v>0</v>
      </c>
    </row>
    <row r="158">
      <c r="A158" s="9"/>
      <c r="B158" s="50" t="s">
        <v>50</v>
      </c>
      <c r="C158" s="1"/>
      <c r="D158" s="1"/>
      <c r="E158" s="51" t="s">
        <v>3</v>
      </c>
      <c r="F158" s="1"/>
      <c r="G158" s="1"/>
      <c r="H158" s="42"/>
      <c r="I158" s="1"/>
      <c r="J158" s="42"/>
      <c r="K158" s="1"/>
      <c r="L158" s="1"/>
      <c r="M158" s="12"/>
      <c r="N158" s="2"/>
      <c r="O158" s="2"/>
      <c r="P158" s="2"/>
      <c r="Q158" s="2"/>
    </row>
    <row r="159" thickBot="1">
      <c r="A159" s="9"/>
      <c r="B159" s="52" t="s">
        <v>51</v>
      </c>
      <c r="C159" s="53"/>
      <c r="D159" s="53"/>
      <c r="E159" s="54" t="s">
        <v>169</v>
      </c>
      <c r="F159" s="53"/>
      <c r="G159" s="53"/>
      <c r="H159" s="55"/>
      <c r="I159" s="53"/>
      <c r="J159" s="55"/>
      <c r="K159" s="53"/>
      <c r="L159" s="53"/>
      <c r="M159" s="12"/>
      <c r="N159" s="2"/>
      <c r="O159" s="2"/>
      <c r="P159" s="2"/>
      <c r="Q159" s="2"/>
    </row>
    <row r="160" thickTop="1">
      <c r="A160" s="9"/>
      <c r="B160" s="43">
        <v>38</v>
      </c>
      <c r="C160" s="44" t="s">
        <v>170</v>
      </c>
      <c r="D160" s="44" t="s">
        <v>3</v>
      </c>
      <c r="E160" s="44" t="s">
        <v>171</v>
      </c>
      <c r="F160" s="44" t="s">
        <v>3</v>
      </c>
      <c r="G160" s="45" t="s">
        <v>115</v>
      </c>
      <c r="H160" s="56">
        <v>150</v>
      </c>
      <c r="I160" s="57">
        <f>ROUND(0,2)</f>
        <v>0</v>
      </c>
      <c r="J160" s="58">
        <f>ROUND(I160*H160,2)</f>
        <v>0</v>
      </c>
      <c r="K160" s="59">
        <v>0.20999999999999999</v>
      </c>
      <c r="L160" s="60">
        <f>IF(ISNUMBER(K160),ROUND(J160*(K160+1),2),0)</f>
        <v>0</v>
      </c>
      <c r="M160" s="12"/>
      <c r="N160" s="2"/>
      <c r="O160" s="2"/>
      <c r="P160" s="2"/>
      <c r="Q160" s="32">
        <f>IF(ISNUMBER(K160),IF(H160&gt;0,IF(I160&gt;0,J160,0),0),0)</f>
        <v>0</v>
      </c>
      <c r="R160" s="26">
        <f>IF(ISNUMBER(K160)=FALSE,J160,0)</f>
        <v>0</v>
      </c>
    </row>
    <row r="161">
      <c r="A161" s="9"/>
      <c r="B161" s="50" t="s">
        <v>50</v>
      </c>
      <c r="C161" s="1"/>
      <c r="D161" s="1"/>
      <c r="E161" s="51" t="s">
        <v>3</v>
      </c>
      <c r="F161" s="1"/>
      <c r="G161" s="1"/>
      <c r="H161" s="42"/>
      <c r="I161" s="1"/>
      <c r="J161" s="42"/>
      <c r="K161" s="1"/>
      <c r="L161" s="1"/>
      <c r="M161" s="12"/>
      <c r="N161" s="2"/>
      <c r="O161" s="2"/>
      <c r="P161" s="2"/>
      <c r="Q161" s="2"/>
    </row>
    <row r="162" thickBot="1">
      <c r="A162" s="9"/>
      <c r="B162" s="52" t="s">
        <v>51</v>
      </c>
      <c r="C162" s="53"/>
      <c r="D162" s="53"/>
      <c r="E162" s="54" t="s">
        <v>172</v>
      </c>
      <c r="F162" s="53"/>
      <c r="G162" s="53"/>
      <c r="H162" s="55"/>
      <c r="I162" s="53"/>
      <c r="J162" s="55"/>
      <c r="K162" s="53"/>
      <c r="L162" s="53"/>
      <c r="M162" s="12"/>
      <c r="N162" s="2"/>
      <c r="O162" s="2"/>
      <c r="P162" s="2"/>
      <c r="Q162" s="2"/>
    </row>
    <row r="163" thickTop="1">
      <c r="A163" s="9"/>
      <c r="B163" s="43">
        <v>39</v>
      </c>
      <c r="C163" s="44" t="s">
        <v>173</v>
      </c>
      <c r="D163" s="44" t="s">
        <v>3</v>
      </c>
      <c r="E163" s="44" t="s">
        <v>174</v>
      </c>
      <c r="F163" s="44" t="s">
        <v>3</v>
      </c>
      <c r="G163" s="45" t="s">
        <v>115</v>
      </c>
      <c r="H163" s="56">
        <v>150</v>
      </c>
      <c r="I163" s="57">
        <f>ROUND(0,2)</f>
        <v>0</v>
      </c>
      <c r="J163" s="58">
        <f>ROUND(I163*H163,2)</f>
        <v>0</v>
      </c>
      <c r="K163" s="59">
        <v>0.20999999999999999</v>
      </c>
      <c r="L163" s="60">
        <f>IF(ISNUMBER(K163),ROUND(J163*(K163+1),2),0)</f>
        <v>0</v>
      </c>
      <c r="M163" s="12"/>
      <c r="N163" s="2"/>
      <c r="O163" s="2"/>
      <c r="P163" s="2"/>
      <c r="Q163" s="32">
        <f>IF(ISNUMBER(K163),IF(H163&gt;0,IF(I163&gt;0,J163,0),0),0)</f>
        <v>0</v>
      </c>
      <c r="R163" s="26">
        <f>IF(ISNUMBER(K163)=FALSE,J163,0)</f>
        <v>0</v>
      </c>
    </row>
    <row r="164">
      <c r="A164" s="9"/>
      <c r="B164" s="50" t="s">
        <v>50</v>
      </c>
      <c r="C164" s="1"/>
      <c r="D164" s="1"/>
      <c r="E164" s="51" t="s">
        <v>3</v>
      </c>
      <c r="F164" s="1"/>
      <c r="G164" s="1"/>
      <c r="H164" s="42"/>
      <c r="I164" s="1"/>
      <c r="J164" s="42"/>
      <c r="K164" s="1"/>
      <c r="L164" s="1"/>
      <c r="M164" s="12"/>
      <c r="N164" s="2"/>
      <c r="O164" s="2"/>
      <c r="P164" s="2"/>
      <c r="Q164" s="2"/>
    </row>
    <row r="165" thickBot="1">
      <c r="A165" s="9"/>
      <c r="B165" s="52" t="s">
        <v>51</v>
      </c>
      <c r="C165" s="53"/>
      <c r="D165" s="53"/>
      <c r="E165" s="54" t="s">
        <v>172</v>
      </c>
      <c r="F165" s="53"/>
      <c r="G165" s="53"/>
      <c r="H165" s="55"/>
      <c r="I165" s="53"/>
      <c r="J165" s="55"/>
      <c r="K165" s="53"/>
      <c r="L165" s="53"/>
      <c r="M165" s="12"/>
      <c r="N165" s="2"/>
      <c r="O165" s="2"/>
      <c r="P165" s="2"/>
      <c r="Q165" s="2"/>
    </row>
    <row r="166" thickTop="1">
      <c r="A166" s="9"/>
      <c r="B166" s="43">
        <v>40</v>
      </c>
      <c r="C166" s="44" t="s">
        <v>175</v>
      </c>
      <c r="D166" s="44" t="s">
        <v>3</v>
      </c>
      <c r="E166" s="44" t="s">
        <v>176</v>
      </c>
      <c r="F166" s="44" t="s">
        <v>3</v>
      </c>
      <c r="G166" s="45" t="s">
        <v>115</v>
      </c>
      <c r="H166" s="56">
        <v>150</v>
      </c>
      <c r="I166" s="57">
        <f>ROUND(0,2)</f>
        <v>0</v>
      </c>
      <c r="J166" s="58">
        <f>ROUND(I166*H166,2)</f>
        <v>0</v>
      </c>
      <c r="K166" s="59">
        <v>0.20999999999999999</v>
      </c>
      <c r="L166" s="60">
        <f>IF(ISNUMBER(K166),ROUND(J166*(K166+1),2),0)</f>
        <v>0</v>
      </c>
      <c r="M166" s="12"/>
      <c r="N166" s="2"/>
      <c r="O166" s="2"/>
      <c r="P166" s="2"/>
      <c r="Q166" s="32">
        <f>IF(ISNUMBER(K166),IF(H166&gt;0,IF(I166&gt;0,J166,0),0),0)</f>
        <v>0</v>
      </c>
      <c r="R166" s="26">
        <f>IF(ISNUMBER(K166)=FALSE,J166,0)</f>
        <v>0</v>
      </c>
    </row>
    <row r="167">
      <c r="A167" s="9"/>
      <c r="B167" s="50" t="s">
        <v>50</v>
      </c>
      <c r="C167" s="1"/>
      <c r="D167" s="1"/>
      <c r="E167" s="51" t="s">
        <v>3</v>
      </c>
      <c r="F167" s="1"/>
      <c r="G167" s="1"/>
      <c r="H167" s="42"/>
      <c r="I167" s="1"/>
      <c r="J167" s="42"/>
      <c r="K167" s="1"/>
      <c r="L167" s="1"/>
      <c r="M167" s="12"/>
      <c r="N167" s="2"/>
      <c r="O167" s="2"/>
      <c r="P167" s="2"/>
      <c r="Q167" s="2"/>
    </row>
    <row r="168" thickBot="1">
      <c r="A168" s="9"/>
      <c r="B168" s="52" t="s">
        <v>51</v>
      </c>
      <c r="C168" s="53"/>
      <c r="D168" s="53"/>
      <c r="E168" s="54" t="s">
        <v>177</v>
      </c>
      <c r="F168" s="53"/>
      <c r="G168" s="53"/>
      <c r="H168" s="55"/>
      <c r="I168" s="53"/>
      <c r="J168" s="55"/>
      <c r="K168" s="53"/>
      <c r="L168" s="53"/>
      <c r="M168" s="12"/>
      <c r="N168" s="2"/>
      <c r="O168" s="2"/>
      <c r="P168" s="2"/>
      <c r="Q168" s="2"/>
    </row>
    <row r="169" thickTop="1">
      <c r="A169" s="9"/>
      <c r="B169" s="43">
        <v>57</v>
      </c>
      <c r="C169" s="44" t="s">
        <v>178</v>
      </c>
      <c r="D169" s="44"/>
      <c r="E169" s="44" t="s">
        <v>179</v>
      </c>
      <c r="F169" s="44" t="s">
        <v>3</v>
      </c>
      <c r="G169" s="45" t="s">
        <v>81</v>
      </c>
      <c r="H169" s="56">
        <v>10.5</v>
      </c>
      <c r="I169" s="57">
        <f>ROUND(0,2)</f>
        <v>0</v>
      </c>
      <c r="J169" s="58">
        <f>ROUND(I169*H169,2)</f>
        <v>0</v>
      </c>
      <c r="K169" s="59">
        <v>0.20999999999999999</v>
      </c>
      <c r="L169" s="60">
        <f>IF(ISNUMBER(K169),ROUND(J169*(K169+1),2),0)</f>
        <v>0</v>
      </c>
      <c r="M169" s="12"/>
      <c r="N169" s="2"/>
      <c r="O169" s="2"/>
      <c r="P169" s="2"/>
      <c r="Q169" s="32">
        <f>IF(ISNUMBER(K169),IF(H169&gt;0,IF(I169&gt;0,J169,0),0),0)</f>
        <v>0</v>
      </c>
      <c r="R169" s="26">
        <f>IF(ISNUMBER(K169)=FALSE,J169,0)</f>
        <v>0</v>
      </c>
    </row>
    <row r="170">
      <c r="A170" s="9"/>
      <c r="B170" s="50" t="s">
        <v>50</v>
      </c>
      <c r="C170" s="1"/>
      <c r="D170" s="1"/>
      <c r="E170" s="51" t="s">
        <v>3</v>
      </c>
      <c r="F170" s="1"/>
      <c r="G170" s="1"/>
      <c r="H170" s="42"/>
      <c r="I170" s="1"/>
      <c r="J170" s="42"/>
      <c r="K170" s="1"/>
      <c r="L170" s="1"/>
      <c r="M170" s="12"/>
      <c r="N170" s="2"/>
      <c r="O170" s="2"/>
      <c r="P170" s="2"/>
      <c r="Q170" s="2"/>
    </row>
    <row r="171" thickBot="1">
      <c r="A171" s="9"/>
      <c r="B171" s="52" t="s">
        <v>51</v>
      </c>
      <c r="C171" s="53"/>
      <c r="D171" s="53"/>
      <c r="E171" s="54" t="s">
        <v>180</v>
      </c>
      <c r="F171" s="53"/>
      <c r="G171" s="53"/>
      <c r="H171" s="55"/>
      <c r="I171" s="53"/>
      <c r="J171" s="55"/>
      <c r="K171" s="53"/>
      <c r="L171" s="53"/>
      <c r="M171" s="12"/>
      <c r="N171" s="2"/>
      <c r="O171" s="2"/>
      <c r="P171" s="2"/>
      <c r="Q171" s="2"/>
    </row>
    <row r="172" thickTop="1" thickBot="1" ht="25" customHeight="1">
      <c r="A172" s="9"/>
      <c r="B172" s="1"/>
      <c r="C172" s="61">
        <v>5</v>
      </c>
      <c r="D172" s="1"/>
      <c r="E172" s="62" t="s">
        <v>34</v>
      </c>
      <c r="F172" s="1"/>
      <c r="G172" s="63" t="s">
        <v>72</v>
      </c>
      <c r="H172" s="64">
        <f>J157+J160+J163+J166+J169</f>
        <v>0</v>
      </c>
      <c r="I172" s="63" t="s">
        <v>73</v>
      </c>
      <c r="J172" s="65">
        <f>(L172-H172)</f>
        <v>0</v>
      </c>
      <c r="K172" s="63" t="s">
        <v>74</v>
      </c>
      <c r="L172" s="66">
        <f>L157+L160+L163+L166+L169</f>
        <v>0</v>
      </c>
      <c r="M172" s="12"/>
      <c r="N172" s="2"/>
      <c r="O172" s="2"/>
      <c r="P172" s="2"/>
      <c r="Q172" s="32">
        <f>0+Q157+Q160+Q163+Q166+Q169</f>
        <v>0</v>
      </c>
      <c r="R172" s="26">
        <f>0+R157+R160+R163+R166+R169</f>
        <v>0</v>
      </c>
      <c r="S172" s="67">
        <f>Q172*(1+J172)+R172</f>
        <v>0</v>
      </c>
    </row>
    <row r="173" thickTop="1" thickBot="1" ht="25" customHeight="1">
      <c r="A173" s="9"/>
      <c r="B173" s="68"/>
      <c r="C173" s="68"/>
      <c r="D173" s="68"/>
      <c r="E173" s="69"/>
      <c r="F173" s="68"/>
      <c r="G173" s="70" t="s">
        <v>75</v>
      </c>
      <c r="H173" s="71">
        <f>J157+J160+J163+J166+J169</f>
        <v>0</v>
      </c>
      <c r="I173" s="70" t="s">
        <v>76</v>
      </c>
      <c r="J173" s="72">
        <f>0+J172</f>
        <v>0</v>
      </c>
      <c r="K173" s="70" t="s">
        <v>77</v>
      </c>
      <c r="L173" s="73">
        <f>L157+L160+L163+L166+L169</f>
        <v>0</v>
      </c>
      <c r="M173" s="12"/>
      <c r="N173" s="2"/>
      <c r="O173" s="2"/>
      <c r="P173" s="2"/>
      <c r="Q173" s="2"/>
    </row>
    <row r="174" ht="40" customHeight="1">
      <c r="A174" s="9"/>
      <c r="B174" s="74" t="s">
        <v>181</v>
      </c>
      <c r="C174" s="1"/>
      <c r="D174" s="1"/>
      <c r="E174" s="1"/>
      <c r="F174" s="1"/>
      <c r="G174" s="1"/>
      <c r="H174" s="42"/>
      <c r="I174" s="1"/>
      <c r="J174" s="42"/>
      <c r="K174" s="1"/>
      <c r="L174" s="1"/>
      <c r="M174" s="12"/>
      <c r="N174" s="2"/>
      <c r="O174" s="2"/>
      <c r="P174" s="2"/>
      <c r="Q174" s="2"/>
    </row>
    <row r="175">
      <c r="A175" s="9"/>
      <c r="B175" s="43">
        <v>42</v>
      </c>
      <c r="C175" s="44" t="s">
        <v>182</v>
      </c>
      <c r="D175" s="44" t="s">
        <v>3</v>
      </c>
      <c r="E175" s="44" t="s">
        <v>183</v>
      </c>
      <c r="F175" s="44" t="s">
        <v>3</v>
      </c>
      <c r="G175" s="45" t="s">
        <v>115</v>
      </c>
      <c r="H175" s="46">
        <v>175.5</v>
      </c>
      <c r="I175" s="24">
        <f>ROUND(0,2)</f>
        <v>0</v>
      </c>
      <c r="J175" s="47">
        <f>ROUND(I175*H175,2)</f>
        <v>0</v>
      </c>
      <c r="K175" s="48">
        <v>0.20999999999999999</v>
      </c>
      <c r="L175" s="49">
        <f>IF(ISNUMBER(K175),ROUND(J175*(K175+1),2),0)</f>
        <v>0</v>
      </c>
      <c r="M175" s="12"/>
      <c r="N175" s="2"/>
      <c r="O175" s="2"/>
      <c r="P175" s="2"/>
      <c r="Q175" s="32">
        <f>IF(ISNUMBER(K175),IF(H175&gt;0,IF(I175&gt;0,J175,0),0),0)</f>
        <v>0</v>
      </c>
      <c r="R175" s="26">
        <f>IF(ISNUMBER(K175)=FALSE,J175,0)</f>
        <v>0</v>
      </c>
    </row>
    <row r="176">
      <c r="A176" s="9"/>
      <c r="B176" s="50" t="s">
        <v>50</v>
      </c>
      <c r="C176" s="1"/>
      <c r="D176" s="1"/>
      <c r="E176" s="51" t="s">
        <v>3</v>
      </c>
      <c r="F176" s="1"/>
      <c r="G176" s="1"/>
      <c r="H176" s="42"/>
      <c r="I176" s="1"/>
      <c r="J176" s="42"/>
      <c r="K176" s="1"/>
      <c r="L176" s="1"/>
      <c r="M176" s="12"/>
      <c r="N176" s="2"/>
      <c r="O176" s="2"/>
      <c r="P176" s="2"/>
      <c r="Q176" s="2"/>
    </row>
    <row r="177" thickBot="1">
      <c r="A177" s="9"/>
      <c r="B177" s="52" t="s">
        <v>51</v>
      </c>
      <c r="C177" s="53"/>
      <c r="D177" s="53"/>
      <c r="E177" s="54" t="s">
        <v>184</v>
      </c>
      <c r="F177" s="53"/>
      <c r="G177" s="53"/>
      <c r="H177" s="55"/>
      <c r="I177" s="53"/>
      <c r="J177" s="55"/>
      <c r="K177" s="53"/>
      <c r="L177" s="53"/>
      <c r="M177" s="12"/>
      <c r="N177" s="2"/>
      <c r="O177" s="2"/>
      <c r="P177" s="2"/>
      <c r="Q177" s="2"/>
    </row>
    <row r="178" thickTop="1">
      <c r="A178" s="9"/>
      <c r="B178" s="43">
        <v>43</v>
      </c>
      <c r="C178" s="44" t="s">
        <v>185</v>
      </c>
      <c r="D178" s="44" t="s">
        <v>3</v>
      </c>
      <c r="E178" s="44" t="s">
        <v>186</v>
      </c>
      <c r="F178" s="44" t="s">
        <v>3</v>
      </c>
      <c r="G178" s="45" t="s">
        <v>115</v>
      </c>
      <c r="H178" s="56">
        <v>175.5</v>
      </c>
      <c r="I178" s="57">
        <f>ROUND(0,2)</f>
        <v>0</v>
      </c>
      <c r="J178" s="58">
        <f>ROUND(I178*H178,2)</f>
        <v>0</v>
      </c>
      <c r="K178" s="59">
        <v>0.20999999999999999</v>
      </c>
      <c r="L178" s="60">
        <f>IF(ISNUMBER(K178),ROUND(J178*(K178+1),2),0)</f>
        <v>0</v>
      </c>
      <c r="M178" s="12"/>
      <c r="N178" s="2"/>
      <c r="O178" s="2"/>
      <c r="P178" s="2"/>
      <c r="Q178" s="32">
        <f>IF(ISNUMBER(K178),IF(H178&gt;0,IF(I178&gt;0,J178,0),0),0)</f>
        <v>0</v>
      </c>
      <c r="R178" s="26">
        <f>IF(ISNUMBER(K178)=FALSE,J178,0)</f>
        <v>0</v>
      </c>
    </row>
    <row r="179">
      <c r="A179" s="9"/>
      <c r="B179" s="50" t="s">
        <v>50</v>
      </c>
      <c r="C179" s="1"/>
      <c r="D179" s="1"/>
      <c r="E179" s="51" t="s">
        <v>3</v>
      </c>
      <c r="F179" s="1"/>
      <c r="G179" s="1"/>
      <c r="H179" s="42"/>
      <c r="I179" s="1"/>
      <c r="J179" s="42"/>
      <c r="K179" s="1"/>
      <c r="L179" s="1"/>
      <c r="M179" s="12"/>
      <c r="N179" s="2"/>
      <c r="O179" s="2"/>
      <c r="P179" s="2"/>
      <c r="Q179" s="2"/>
    </row>
    <row r="180" thickBot="1">
      <c r="A180" s="9"/>
      <c r="B180" s="52" t="s">
        <v>51</v>
      </c>
      <c r="C180" s="53"/>
      <c r="D180" s="53"/>
      <c r="E180" s="54" t="s">
        <v>187</v>
      </c>
      <c r="F180" s="53"/>
      <c r="G180" s="53"/>
      <c r="H180" s="55"/>
      <c r="I180" s="53"/>
      <c r="J180" s="55"/>
      <c r="K180" s="53"/>
      <c r="L180" s="53"/>
      <c r="M180" s="12"/>
      <c r="N180" s="2"/>
      <c r="O180" s="2"/>
      <c r="P180" s="2"/>
      <c r="Q180" s="2"/>
    </row>
    <row r="181" thickTop="1">
      <c r="A181" s="9"/>
      <c r="B181" s="43">
        <v>44</v>
      </c>
      <c r="C181" s="44" t="s">
        <v>188</v>
      </c>
      <c r="D181" s="44" t="s">
        <v>3</v>
      </c>
      <c r="E181" s="44" t="s">
        <v>189</v>
      </c>
      <c r="F181" s="44" t="s">
        <v>3</v>
      </c>
      <c r="G181" s="45" t="s">
        <v>115</v>
      </c>
      <c r="H181" s="56">
        <v>313.94999999999999</v>
      </c>
      <c r="I181" s="57">
        <f>ROUND(0,2)</f>
        <v>0</v>
      </c>
      <c r="J181" s="58">
        <f>ROUND(I181*H181,2)</f>
        <v>0</v>
      </c>
      <c r="K181" s="59">
        <v>0.20999999999999999</v>
      </c>
      <c r="L181" s="60">
        <f>IF(ISNUMBER(K181),ROUND(J181*(K181+1),2),0)</f>
        <v>0</v>
      </c>
      <c r="M181" s="12"/>
      <c r="N181" s="2"/>
      <c r="O181" s="2"/>
      <c r="P181" s="2"/>
      <c r="Q181" s="32">
        <f>IF(ISNUMBER(K181),IF(H181&gt;0,IF(I181&gt;0,J181,0),0),0)</f>
        <v>0</v>
      </c>
      <c r="R181" s="26">
        <f>IF(ISNUMBER(K181)=FALSE,J181,0)</f>
        <v>0</v>
      </c>
    </row>
    <row r="182">
      <c r="A182" s="9"/>
      <c r="B182" s="50" t="s">
        <v>50</v>
      </c>
      <c r="C182" s="1"/>
      <c r="D182" s="1"/>
      <c r="E182" s="51" t="s">
        <v>3</v>
      </c>
      <c r="F182" s="1"/>
      <c r="G182" s="1"/>
      <c r="H182" s="42"/>
      <c r="I182" s="1"/>
      <c r="J182" s="42"/>
      <c r="K182" s="1"/>
      <c r="L182" s="1"/>
      <c r="M182" s="12"/>
      <c r="N182" s="2"/>
      <c r="O182" s="2"/>
      <c r="P182" s="2"/>
      <c r="Q182" s="2"/>
    </row>
    <row r="183" thickBot="1">
      <c r="A183" s="9"/>
      <c r="B183" s="52" t="s">
        <v>51</v>
      </c>
      <c r="C183" s="53"/>
      <c r="D183" s="53"/>
      <c r="E183" s="54" t="s">
        <v>190</v>
      </c>
      <c r="F183" s="53"/>
      <c r="G183" s="53"/>
      <c r="H183" s="55"/>
      <c r="I183" s="53"/>
      <c r="J183" s="55"/>
      <c r="K183" s="53"/>
      <c r="L183" s="53"/>
      <c r="M183" s="12"/>
      <c r="N183" s="2"/>
      <c r="O183" s="2"/>
      <c r="P183" s="2"/>
      <c r="Q183" s="2"/>
    </row>
    <row r="184" thickTop="1" thickBot="1" ht="25" customHeight="1">
      <c r="A184" s="9"/>
      <c r="B184" s="1"/>
      <c r="C184" s="61">
        <v>7</v>
      </c>
      <c r="D184" s="1"/>
      <c r="E184" s="62" t="s">
        <v>35</v>
      </c>
      <c r="F184" s="1"/>
      <c r="G184" s="63" t="s">
        <v>72</v>
      </c>
      <c r="H184" s="64">
        <f>J175+J178+J181</f>
        <v>0</v>
      </c>
      <c r="I184" s="63" t="s">
        <v>73</v>
      </c>
      <c r="J184" s="65">
        <f>(L184-H184)</f>
        <v>0</v>
      </c>
      <c r="K184" s="63" t="s">
        <v>74</v>
      </c>
      <c r="L184" s="66">
        <f>L175+L178+L181</f>
        <v>0</v>
      </c>
      <c r="M184" s="12"/>
      <c r="N184" s="2"/>
      <c r="O184" s="2"/>
      <c r="P184" s="2"/>
      <c r="Q184" s="32">
        <f>0+Q175+Q178+Q181</f>
        <v>0</v>
      </c>
      <c r="R184" s="26">
        <f>0+R175+R178+R181</f>
        <v>0</v>
      </c>
      <c r="S184" s="67">
        <f>Q184*(1+J184)+R184</f>
        <v>0</v>
      </c>
    </row>
    <row r="185" thickTop="1" thickBot="1" ht="25" customHeight="1">
      <c r="A185" s="9"/>
      <c r="B185" s="68"/>
      <c r="C185" s="68"/>
      <c r="D185" s="68"/>
      <c r="E185" s="69"/>
      <c r="F185" s="68"/>
      <c r="G185" s="70" t="s">
        <v>75</v>
      </c>
      <c r="H185" s="71">
        <f>J175+J178+J181</f>
        <v>0</v>
      </c>
      <c r="I185" s="70" t="s">
        <v>76</v>
      </c>
      <c r="J185" s="72">
        <f>0+J184</f>
        <v>0</v>
      </c>
      <c r="K185" s="70" t="s">
        <v>77</v>
      </c>
      <c r="L185" s="73">
        <f>L175+L178+L181</f>
        <v>0</v>
      </c>
      <c r="M185" s="12"/>
      <c r="N185" s="2"/>
      <c r="O185" s="2"/>
      <c r="P185" s="2"/>
      <c r="Q185" s="2"/>
    </row>
    <row r="186" ht="40" customHeight="1">
      <c r="A186" s="9"/>
      <c r="B186" s="74" t="s">
        <v>191</v>
      </c>
      <c r="C186" s="1"/>
      <c r="D186" s="1"/>
      <c r="E186" s="1"/>
      <c r="F186" s="1"/>
      <c r="G186" s="1"/>
      <c r="H186" s="42"/>
      <c r="I186" s="1"/>
      <c r="J186" s="42"/>
      <c r="K186" s="1"/>
      <c r="L186" s="1"/>
      <c r="M186" s="12"/>
      <c r="N186" s="2"/>
      <c r="O186" s="2"/>
      <c r="P186" s="2"/>
      <c r="Q186" s="2"/>
    </row>
    <row r="187">
      <c r="A187" s="9"/>
      <c r="B187" s="43">
        <v>45</v>
      </c>
      <c r="C187" s="44" t="s">
        <v>192</v>
      </c>
      <c r="D187" s="44" t="s">
        <v>3</v>
      </c>
      <c r="E187" s="44" t="s">
        <v>193</v>
      </c>
      <c r="F187" s="44" t="s">
        <v>3</v>
      </c>
      <c r="G187" s="45" t="s">
        <v>88</v>
      </c>
      <c r="H187" s="46">
        <v>3</v>
      </c>
      <c r="I187" s="24">
        <f>ROUND(0,2)</f>
        <v>0</v>
      </c>
      <c r="J187" s="47">
        <f>ROUND(I187*H187,2)</f>
        <v>0</v>
      </c>
      <c r="K187" s="48">
        <v>0.20999999999999999</v>
      </c>
      <c r="L187" s="49">
        <f>IF(ISNUMBER(K187),ROUND(J187*(K187+1),2),0)</f>
        <v>0</v>
      </c>
      <c r="M187" s="12"/>
      <c r="N187" s="2"/>
      <c r="O187" s="2"/>
      <c r="P187" s="2"/>
      <c r="Q187" s="32">
        <f>IF(ISNUMBER(K187),IF(H187&gt;0,IF(I187&gt;0,J187,0),0),0)</f>
        <v>0</v>
      </c>
      <c r="R187" s="26">
        <f>IF(ISNUMBER(K187)=FALSE,J187,0)</f>
        <v>0</v>
      </c>
    </row>
    <row r="188">
      <c r="A188" s="9"/>
      <c r="B188" s="50" t="s">
        <v>50</v>
      </c>
      <c r="C188" s="1"/>
      <c r="D188" s="1"/>
      <c r="E188" s="51" t="s">
        <v>3</v>
      </c>
      <c r="F188" s="1"/>
      <c r="G188" s="1"/>
      <c r="H188" s="42"/>
      <c r="I188" s="1"/>
      <c r="J188" s="42"/>
      <c r="K188" s="1"/>
      <c r="L188" s="1"/>
      <c r="M188" s="12"/>
      <c r="N188" s="2"/>
      <c r="O188" s="2"/>
      <c r="P188" s="2"/>
      <c r="Q188" s="2"/>
    </row>
    <row r="189" thickBot="1">
      <c r="A189" s="9"/>
      <c r="B189" s="52" t="s">
        <v>51</v>
      </c>
      <c r="C189" s="53"/>
      <c r="D189" s="53"/>
      <c r="E189" s="54" t="s">
        <v>194</v>
      </c>
      <c r="F189" s="53"/>
      <c r="G189" s="53"/>
      <c r="H189" s="55"/>
      <c r="I189" s="53"/>
      <c r="J189" s="55"/>
      <c r="K189" s="53"/>
      <c r="L189" s="53"/>
      <c r="M189" s="12"/>
      <c r="N189" s="2"/>
      <c r="O189" s="2"/>
      <c r="P189" s="2"/>
      <c r="Q189" s="2"/>
    </row>
    <row r="190" thickTop="1">
      <c r="A190" s="9"/>
      <c r="B190" s="43">
        <v>46</v>
      </c>
      <c r="C190" s="44" t="s">
        <v>195</v>
      </c>
      <c r="D190" s="44" t="s">
        <v>3</v>
      </c>
      <c r="E190" s="44" t="s">
        <v>196</v>
      </c>
      <c r="F190" s="44" t="s">
        <v>3</v>
      </c>
      <c r="G190" s="45" t="s">
        <v>88</v>
      </c>
      <c r="H190" s="56">
        <v>1.5</v>
      </c>
      <c r="I190" s="57">
        <f>ROUND(0,2)</f>
        <v>0</v>
      </c>
      <c r="J190" s="58">
        <f>ROUND(I190*H190,2)</f>
        <v>0</v>
      </c>
      <c r="K190" s="59">
        <v>0.20999999999999999</v>
      </c>
      <c r="L190" s="60">
        <f>IF(ISNUMBER(K190),ROUND(J190*(K190+1),2),0)</f>
        <v>0</v>
      </c>
      <c r="M190" s="12"/>
      <c r="N190" s="2"/>
      <c r="O190" s="2"/>
      <c r="P190" s="2"/>
      <c r="Q190" s="32">
        <f>IF(ISNUMBER(K190),IF(H190&gt;0,IF(I190&gt;0,J190,0),0),0)</f>
        <v>0</v>
      </c>
      <c r="R190" s="26">
        <f>IF(ISNUMBER(K190)=FALSE,J190,0)</f>
        <v>0</v>
      </c>
    </row>
    <row r="191">
      <c r="A191" s="9"/>
      <c r="B191" s="50" t="s">
        <v>50</v>
      </c>
      <c r="C191" s="1"/>
      <c r="D191" s="1"/>
      <c r="E191" s="51" t="s">
        <v>3</v>
      </c>
      <c r="F191" s="1"/>
      <c r="G191" s="1"/>
      <c r="H191" s="42"/>
      <c r="I191" s="1"/>
      <c r="J191" s="42"/>
      <c r="K191" s="1"/>
      <c r="L191" s="1"/>
      <c r="M191" s="12"/>
      <c r="N191" s="2"/>
      <c r="O191" s="2"/>
      <c r="P191" s="2"/>
      <c r="Q191" s="2"/>
    </row>
    <row r="192" thickBot="1">
      <c r="A192" s="9"/>
      <c r="B192" s="52" t="s">
        <v>51</v>
      </c>
      <c r="C192" s="53"/>
      <c r="D192" s="53"/>
      <c r="E192" s="54" t="s">
        <v>197</v>
      </c>
      <c r="F192" s="53"/>
      <c r="G192" s="53"/>
      <c r="H192" s="55"/>
      <c r="I192" s="53"/>
      <c r="J192" s="55"/>
      <c r="K192" s="53"/>
      <c r="L192" s="53"/>
      <c r="M192" s="12"/>
      <c r="N192" s="2"/>
      <c r="O192" s="2"/>
      <c r="P192" s="2"/>
      <c r="Q192" s="2"/>
    </row>
    <row r="193" thickTop="1">
      <c r="A193" s="9"/>
      <c r="B193" s="43">
        <v>47</v>
      </c>
      <c r="C193" s="44" t="s">
        <v>198</v>
      </c>
      <c r="D193" s="44" t="s">
        <v>3</v>
      </c>
      <c r="E193" s="44" t="s">
        <v>199</v>
      </c>
      <c r="F193" s="44" t="s">
        <v>3</v>
      </c>
      <c r="G193" s="45" t="s">
        <v>88</v>
      </c>
      <c r="H193" s="56">
        <v>6</v>
      </c>
      <c r="I193" s="57">
        <f>ROUND(0,2)</f>
        <v>0</v>
      </c>
      <c r="J193" s="58">
        <f>ROUND(I193*H193,2)</f>
        <v>0</v>
      </c>
      <c r="K193" s="59">
        <v>0.20999999999999999</v>
      </c>
      <c r="L193" s="60">
        <f>IF(ISNUMBER(K193),ROUND(J193*(K193+1),2),0)</f>
        <v>0</v>
      </c>
      <c r="M193" s="12"/>
      <c r="N193" s="2"/>
      <c r="O193" s="2"/>
      <c r="P193" s="2"/>
      <c r="Q193" s="32">
        <f>IF(ISNUMBER(K193),IF(H193&gt;0,IF(I193&gt;0,J193,0),0),0)</f>
        <v>0</v>
      </c>
      <c r="R193" s="26">
        <f>IF(ISNUMBER(K193)=FALSE,J193,0)</f>
        <v>0</v>
      </c>
    </row>
    <row r="194">
      <c r="A194" s="9"/>
      <c r="B194" s="50" t="s">
        <v>50</v>
      </c>
      <c r="C194" s="1"/>
      <c r="D194" s="1"/>
      <c r="E194" s="51" t="s">
        <v>3</v>
      </c>
      <c r="F194" s="1"/>
      <c r="G194" s="1"/>
      <c r="H194" s="42"/>
      <c r="I194" s="1"/>
      <c r="J194" s="42"/>
      <c r="K194" s="1"/>
      <c r="L194" s="1"/>
      <c r="M194" s="12"/>
      <c r="N194" s="2"/>
      <c r="O194" s="2"/>
      <c r="P194" s="2"/>
      <c r="Q194" s="2"/>
    </row>
    <row r="195" thickBot="1">
      <c r="A195" s="9"/>
      <c r="B195" s="52" t="s">
        <v>51</v>
      </c>
      <c r="C195" s="53"/>
      <c r="D195" s="53"/>
      <c r="E195" s="54" t="s">
        <v>200</v>
      </c>
      <c r="F195" s="53"/>
      <c r="G195" s="53"/>
      <c r="H195" s="55"/>
      <c r="I195" s="53"/>
      <c r="J195" s="55"/>
      <c r="K195" s="53"/>
      <c r="L195" s="53"/>
      <c r="M195" s="12"/>
      <c r="N195" s="2"/>
      <c r="O195" s="2"/>
      <c r="P195" s="2"/>
      <c r="Q195" s="2"/>
    </row>
    <row r="196" thickTop="1">
      <c r="A196" s="9"/>
      <c r="B196" s="43">
        <v>48</v>
      </c>
      <c r="C196" s="44" t="s">
        <v>201</v>
      </c>
      <c r="D196" s="44" t="s">
        <v>3</v>
      </c>
      <c r="E196" s="44" t="s">
        <v>202</v>
      </c>
      <c r="F196" s="44" t="s">
        <v>3</v>
      </c>
      <c r="G196" s="45" t="s">
        <v>88</v>
      </c>
      <c r="H196" s="56">
        <v>109.5</v>
      </c>
      <c r="I196" s="57">
        <f>ROUND(0,2)</f>
        <v>0</v>
      </c>
      <c r="J196" s="58">
        <f>ROUND(I196*H196,2)</f>
        <v>0</v>
      </c>
      <c r="K196" s="59">
        <v>0.20999999999999999</v>
      </c>
      <c r="L196" s="60">
        <f>IF(ISNUMBER(K196),ROUND(J196*(K196+1),2),0)</f>
        <v>0</v>
      </c>
      <c r="M196" s="12"/>
      <c r="N196" s="2"/>
      <c r="O196" s="2"/>
      <c r="P196" s="2"/>
      <c r="Q196" s="32">
        <f>IF(ISNUMBER(K196),IF(H196&gt;0,IF(I196&gt;0,J196,0),0),0)</f>
        <v>0</v>
      </c>
      <c r="R196" s="26">
        <f>IF(ISNUMBER(K196)=FALSE,J196,0)</f>
        <v>0</v>
      </c>
    </row>
    <row r="197">
      <c r="A197" s="9"/>
      <c r="B197" s="50" t="s">
        <v>50</v>
      </c>
      <c r="C197" s="1"/>
      <c r="D197" s="1"/>
      <c r="E197" s="51" t="s">
        <v>3</v>
      </c>
      <c r="F197" s="1"/>
      <c r="G197" s="1"/>
      <c r="H197" s="42"/>
      <c r="I197" s="1"/>
      <c r="J197" s="42"/>
      <c r="K197" s="1"/>
      <c r="L197" s="1"/>
      <c r="M197" s="12"/>
      <c r="N197" s="2"/>
      <c r="O197" s="2"/>
      <c r="P197" s="2"/>
      <c r="Q197" s="2"/>
    </row>
    <row r="198" thickBot="1">
      <c r="A198" s="9"/>
      <c r="B198" s="52" t="s">
        <v>51</v>
      </c>
      <c r="C198" s="53"/>
      <c r="D198" s="53"/>
      <c r="E198" s="54" t="s">
        <v>203</v>
      </c>
      <c r="F198" s="53"/>
      <c r="G198" s="53"/>
      <c r="H198" s="55"/>
      <c r="I198" s="53"/>
      <c r="J198" s="55"/>
      <c r="K198" s="53"/>
      <c r="L198" s="53"/>
      <c r="M198" s="12"/>
      <c r="N198" s="2"/>
      <c r="O198" s="2"/>
      <c r="P198" s="2"/>
      <c r="Q198" s="2"/>
    </row>
    <row r="199" thickTop="1">
      <c r="A199" s="9"/>
      <c r="B199" s="43">
        <v>49</v>
      </c>
      <c r="C199" s="44" t="s">
        <v>204</v>
      </c>
      <c r="D199" s="44" t="s">
        <v>3</v>
      </c>
      <c r="E199" s="44" t="s">
        <v>205</v>
      </c>
      <c r="F199" s="44" t="s">
        <v>3</v>
      </c>
      <c r="G199" s="45" t="s">
        <v>126</v>
      </c>
      <c r="H199" s="56">
        <v>1</v>
      </c>
      <c r="I199" s="57">
        <f>ROUND(0,2)</f>
        <v>0</v>
      </c>
      <c r="J199" s="58">
        <f>ROUND(I199*H199,2)</f>
        <v>0</v>
      </c>
      <c r="K199" s="59">
        <v>0.20999999999999999</v>
      </c>
      <c r="L199" s="60">
        <f>IF(ISNUMBER(K199),ROUND(J199*(K199+1),2),0)</f>
        <v>0</v>
      </c>
      <c r="M199" s="12"/>
      <c r="N199" s="2"/>
      <c r="O199" s="2"/>
      <c r="P199" s="2"/>
      <c r="Q199" s="32">
        <f>IF(ISNUMBER(K199),IF(H199&gt;0,IF(I199&gt;0,J199,0),0),0)</f>
        <v>0</v>
      </c>
      <c r="R199" s="26">
        <f>IF(ISNUMBER(K199)=FALSE,J199,0)</f>
        <v>0</v>
      </c>
    </row>
    <row r="200">
      <c r="A200" s="9"/>
      <c r="B200" s="50" t="s">
        <v>50</v>
      </c>
      <c r="C200" s="1"/>
      <c r="D200" s="1"/>
      <c r="E200" s="51" t="s">
        <v>3</v>
      </c>
      <c r="F200" s="1"/>
      <c r="G200" s="1"/>
      <c r="H200" s="42"/>
      <c r="I200" s="1"/>
      <c r="J200" s="42"/>
      <c r="K200" s="1"/>
      <c r="L200" s="1"/>
      <c r="M200" s="12"/>
      <c r="N200" s="2"/>
      <c r="O200" s="2"/>
      <c r="P200" s="2"/>
      <c r="Q200" s="2"/>
    </row>
    <row r="201" thickBot="1">
      <c r="A201" s="9"/>
      <c r="B201" s="52" t="s">
        <v>51</v>
      </c>
      <c r="C201" s="53"/>
      <c r="D201" s="53"/>
      <c r="E201" s="54" t="s">
        <v>206</v>
      </c>
      <c r="F201" s="53"/>
      <c r="G201" s="53"/>
      <c r="H201" s="55"/>
      <c r="I201" s="53"/>
      <c r="J201" s="55"/>
      <c r="K201" s="53"/>
      <c r="L201" s="53"/>
      <c r="M201" s="12"/>
      <c r="N201" s="2"/>
      <c r="O201" s="2"/>
      <c r="P201" s="2"/>
      <c r="Q201" s="2"/>
    </row>
    <row r="202" thickTop="1" thickBot="1" ht="25" customHeight="1">
      <c r="A202" s="9"/>
      <c r="B202" s="1"/>
      <c r="C202" s="61">
        <v>8</v>
      </c>
      <c r="D202" s="1"/>
      <c r="E202" s="62" t="s">
        <v>36</v>
      </c>
      <c r="F202" s="1"/>
      <c r="G202" s="63" t="s">
        <v>72</v>
      </c>
      <c r="H202" s="64">
        <f>J187+J190+J193+J196+J199</f>
        <v>0</v>
      </c>
      <c r="I202" s="63" t="s">
        <v>73</v>
      </c>
      <c r="J202" s="65">
        <f>(L202-H202)</f>
        <v>0</v>
      </c>
      <c r="K202" s="63" t="s">
        <v>74</v>
      </c>
      <c r="L202" s="66">
        <f>L187+L190+L193+L196+L199</f>
        <v>0</v>
      </c>
      <c r="M202" s="12"/>
      <c r="N202" s="2"/>
      <c r="O202" s="2"/>
      <c r="P202" s="2"/>
      <c r="Q202" s="32">
        <f>0+Q187+Q190+Q193+Q196+Q199</f>
        <v>0</v>
      </c>
      <c r="R202" s="26">
        <f>0+R187+R190+R193+R196+R199</f>
        <v>0</v>
      </c>
      <c r="S202" s="67">
        <f>Q202*(1+J202)+R202</f>
        <v>0</v>
      </c>
    </row>
    <row r="203" thickTop="1" thickBot="1" ht="25" customHeight="1">
      <c r="A203" s="9"/>
      <c r="B203" s="68"/>
      <c r="C203" s="68"/>
      <c r="D203" s="68"/>
      <c r="E203" s="69"/>
      <c r="F203" s="68"/>
      <c r="G203" s="70" t="s">
        <v>75</v>
      </c>
      <c r="H203" s="71">
        <f>J187+J190+J193+J196+J199</f>
        <v>0</v>
      </c>
      <c r="I203" s="70" t="s">
        <v>76</v>
      </c>
      <c r="J203" s="72">
        <f>0+J202</f>
        <v>0</v>
      </c>
      <c r="K203" s="70" t="s">
        <v>77</v>
      </c>
      <c r="L203" s="73">
        <f>L187+L190+L193+L196+L199</f>
        <v>0</v>
      </c>
      <c r="M203" s="12"/>
      <c r="N203" s="2"/>
      <c r="O203" s="2"/>
      <c r="P203" s="2"/>
      <c r="Q203" s="2"/>
    </row>
    <row r="204" ht="40" customHeight="1">
      <c r="A204" s="9"/>
      <c r="B204" s="74" t="s">
        <v>207</v>
      </c>
      <c r="C204" s="1"/>
      <c r="D204" s="1"/>
      <c r="E204" s="1"/>
      <c r="F204" s="1"/>
      <c r="G204" s="1"/>
      <c r="H204" s="42"/>
      <c r="I204" s="1"/>
      <c r="J204" s="42"/>
      <c r="K204" s="1"/>
      <c r="L204" s="1"/>
      <c r="M204" s="12"/>
      <c r="N204" s="2"/>
      <c r="O204" s="2"/>
      <c r="P204" s="2"/>
      <c r="Q204" s="2"/>
    </row>
    <row r="205">
      <c r="A205" s="9"/>
      <c r="B205" s="43">
        <v>50</v>
      </c>
      <c r="C205" s="44" t="s">
        <v>208</v>
      </c>
      <c r="D205" s="44" t="s">
        <v>3</v>
      </c>
      <c r="E205" s="44" t="s">
        <v>209</v>
      </c>
      <c r="F205" s="44" t="s">
        <v>3</v>
      </c>
      <c r="G205" s="45" t="s">
        <v>88</v>
      </c>
      <c r="H205" s="46">
        <v>98</v>
      </c>
      <c r="I205" s="24">
        <f>ROUND(0,2)</f>
        <v>0</v>
      </c>
      <c r="J205" s="47">
        <f>ROUND(I205*H205,2)</f>
        <v>0</v>
      </c>
      <c r="K205" s="48">
        <v>0.20999999999999999</v>
      </c>
      <c r="L205" s="49">
        <f>IF(ISNUMBER(K205),ROUND(J205*(K205+1),2),0)</f>
        <v>0</v>
      </c>
      <c r="M205" s="12"/>
      <c r="N205" s="2"/>
      <c r="O205" s="2"/>
      <c r="P205" s="2"/>
      <c r="Q205" s="32">
        <f>IF(ISNUMBER(K205),IF(H205&gt;0,IF(I205&gt;0,J205,0),0),0)</f>
        <v>0</v>
      </c>
      <c r="R205" s="26">
        <f>IF(ISNUMBER(K205)=FALSE,J205,0)</f>
        <v>0</v>
      </c>
    </row>
    <row r="206">
      <c r="A206" s="9"/>
      <c r="B206" s="50" t="s">
        <v>50</v>
      </c>
      <c r="C206" s="1"/>
      <c r="D206" s="1"/>
      <c r="E206" s="51" t="s">
        <v>3</v>
      </c>
      <c r="F206" s="1"/>
      <c r="G206" s="1"/>
      <c r="H206" s="42"/>
      <c r="I206" s="1"/>
      <c r="J206" s="42"/>
      <c r="K206" s="1"/>
      <c r="L206" s="1"/>
      <c r="M206" s="12"/>
      <c r="N206" s="2"/>
      <c r="O206" s="2"/>
      <c r="P206" s="2"/>
      <c r="Q206" s="2"/>
    </row>
    <row r="207" thickBot="1">
      <c r="A207" s="9"/>
      <c r="B207" s="52" t="s">
        <v>51</v>
      </c>
      <c r="C207" s="53"/>
      <c r="D207" s="53"/>
      <c r="E207" s="54" t="s">
        <v>210</v>
      </c>
      <c r="F207" s="53"/>
      <c r="G207" s="53"/>
      <c r="H207" s="55"/>
      <c r="I207" s="53"/>
      <c r="J207" s="55"/>
      <c r="K207" s="53"/>
      <c r="L207" s="53"/>
      <c r="M207" s="12"/>
      <c r="N207" s="2"/>
      <c r="O207" s="2"/>
      <c r="P207" s="2"/>
      <c r="Q207" s="2"/>
    </row>
    <row r="208" thickTop="1">
      <c r="A208" s="9"/>
      <c r="B208" s="43">
        <v>51</v>
      </c>
      <c r="C208" s="44" t="s">
        <v>211</v>
      </c>
      <c r="D208" s="44" t="s">
        <v>3</v>
      </c>
      <c r="E208" s="44" t="s">
        <v>212</v>
      </c>
      <c r="F208" s="44" t="s">
        <v>3</v>
      </c>
      <c r="G208" s="45" t="s">
        <v>88</v>
      </c>
      <c r="H208" s="56">
        <v>96.799999999999997</v>
      </c>
      <c r="I208" s="57">
        <f>ROUND(0,2)</f>
        <v>0</v>
      </c>
      <c r="J208" s="58">
        <f>ROUND(I208*H208,2)</f>
        <v>0</v>
      </c>
      <c r="K208" s="59">
        <v>0.20999999999999999</v>
      </c>
      <c r="L208" s="60">
        <f>IF(ISNUMBER(K208),ROUND(J208*(K208+1),2),0)</f>
        <v>0</v>
      </c>
      <c r="M208" s="12"/>
      <c r="N208" s="2"/>
      <c r="O208" s="2"/>
      <c r="P208" s="2"/>
      <c r="Q208" s="32">
        <f>IF(ISNUMBER(K208),IF(H208&gt;0,IF(I208&gt;0,J208,0),0),0)</f>
        <v>0</v>
      </c>
      <c r="R208" s="26">
        <f>IF(ISNUMBER(K208)=FALSE,J208,0)</f>
        <v>0</v>
      </c>
    </row>
    <row r="209">
      <c r="A209" s="9"/>
      <c r="B209" s="50" t="s">
        <v>50</v>
      </c>
      <c r="C209" s="1"/>
      <c r="D209" s="1"/>
      <c r="E209" s="51" t="s">
        <v>213</v>
      </c>
      <c r="F209" s="1"/>
      <c r="G209" s="1"/>
      <c r="H209" s="42"/>
      <c r="I209" s="1"/>
      <c r="J209" s="42"/>
      <c r="K209" s="1"/>
      <c r="L209" s="1"/>
      <c r="M209" s="12"/>
      <c r="N209" s="2"/>
      <c r="O209" s="2"/>
      <c r="P209" s="2"/>
      <c r="Q209" s="2"/>
    </row>
    <row r="210" thickBot="1">
      <c r="A210" s="9"/>
      <c r="B210" s="52" t="s">
        <v>51</v>
      </c>
      <c r="C210" s="53"/>
      <c r="D210" s="53"/>
      <c r="E210" s="54" t="s">
        <v>214</v>
      </c>
      <c r="F210" s="53"/>
      <c r="G210" s="53"/>
      <c r="H210" s="55"/>
      <c r="I210" s="53"/>
      <c r="J210" s="55"/>
      <c r="K210" s="53"/>
      <c r="L210" s="53"/>
      <c r="M210" s="12"/>
      <c r="N210" s="2"/>
      <c r="O210" s="2"/>
      <c r="P210" s="2"/>
      <c r="Q210" s="2"/>
    </row>
    <row r="211" thickTop="1">
      <c r="A211" s="9"/>
      <c r="B211" s="43">
        <v>52</v>
      </c>
      <c r="C211" s="44" t="s">
        <v>215</v>
      </c>
      <c r="D211" s="44" t="s">
        <v>3</v>
      </c>
      <c r="E211" s="44" t="s">
        <v>216</v>
      </c>
      <c r="F211" s="44" t="s">
        <v>3</v>
      </c>
      <c r="G211" s="45" t="s">
        <v>88</v>
      </c>
      <c r="H211" s="56">
        <v>97.5</v>
      </c>
      <c r="I211" s="57">
        <f>ROUND(0,2)</f>
        <v>0</v>
      </c>
      <c r="J211" s="58">
        <f>ROUND(I211*H211,2)</f>
        <v>0</v>
      </c>
      <c r="K211" s="59">
        <v>0.20999999999999999</v>
      </c>
      <c r="L211" s="60">
        <f>IF(ISNUMBER(K211),ROUND(J211*(K211+1),2),0)</f>
        <v>0</v>
      </c>
      <c r="M211" s="12"/>
      <c r="N211" s="2"/>
      <c r="O211" s="2"/>
      <c r="P211" s="2"/>
      <c r="Q211" s="32">
        <f>IF(ISNUMBER(K211),IF(H211&gt;0,IF(I211&gt;0,J211,0),0),0)</f>
        <v>0</v>
      </c>
      <c r="R211" s="26">
        <f>IF(ISNUMBER(K211)=FALSE,J211,0)</f>
        <v>0</v>
      </c>
    </row>
    <row r="212">
      <c r="A212" s="9"/>
      <c r="B212" s="50" t="s">
        <v>50</v>
      </c>
      <c r="C212" s="1"/>
      <c r="D212" s="1"/>
      <c r="E212" s="51" t="s">
        <v>3</v>
      </c>
      <c r="F212" s="1"/>
      <c r="G212" s="1"/>
      <c r="H212" s="42"/>
      <c r="I212" s="1"/>
      <c r="J212" s="42"/>
      <c r="K212" s="1"/>
      <c r="L212" s="1"/>
      <c r="M212" s="12"/>
      <c r="N212" s="2"/>
      <c r="O212" s="2"/>
      <c r="P212" s="2"/>
      <c r="Q212" s="2"/>
    </row>
    <row r="213" thickBot="1">
      <c r="A213" s="9"/>
      <c r="B213" s="52" t="s">
        <v>51</v>
      </c>
      <c r="C213" s="53"/>
      <c r="D213" s="53"/>
      <c r="E213" s="54" t="s">
        <v>217</v>
      </c>
      <c r="F213" s="53"/>
      <c r="G213" s="53"/>
      <c r="H213" s="55"/>
      <c r="I213" s="53"/>
      <c r="J213" s="55"/>
      <c r="K213" s="53"/>
      <c r="L213" s="53"/>
      <c r="M213" s="12"/>
      <c r="N213" s="2"/>
      <c r="O213" s="2"/>
      <c r="P213" s="2"/>
      <c r="Q213" s="2"/>
    </row>
    <row r="214" thickTop="1">
      <c r="A214" s="9"/>
      <c r="B214" s="43">
        <v>53</v>
      </c>
      <c r="C214" s="44" t="s">
        <v>218</v>
      </c>
      <c r="D214" s="44" t="s">
        <v>3</v>
      </c>
      <c r="E214" s="44" t="s">
        <v>219</v>
      </c>
      <c r="F214" s="44" t="s">
        <v>3</v>
      </c>
      <c r="G214" s="45" t="s">
        <v>88</v>
      </c>
      <c r="H214" s="56">
        <v>97.5</v>
      </c>
      <c r="I214" s="57">
        <f>ROUND(0,2)</f>
        <v>0</v>
      </c>
      <c r="J214" s="58">
        <f>ROUND(I214*H214,2)</f>
        <v>0</v>
      </c>
      <c r="K214" s="59">
        <v>0.20999999999999999</v>
      </c>
      <c r="L214" s="60">
        <f>IF(ISNUMBER(K214),ROUND(J214*(K214+1),2),0)</f>
        <v>0</v>
      </c>
      <c r="M214" s="12"/>
      <c r="N214" s="2"/>
      <c r="O214" s="2"/>
      <c r="P214" s="2"/>
      <c r="Q214" s="32">
        <f>IF(ISNUMBER(K214),IF(H214&gt;0,IF(I214&gt;0,J214,0),0),0)</f>
        <v>0</v>
      </c>
      <c r="R214" s="26">
        <f>IF(ISNUMBER(K214)=FALSE,J214,0)</f>
        <v>0</v>
      </c>
    </row>
    <row r="215">
      <c r="A215" s="9"/>
      <c r="B215" s="50" t="s">
        <v>50</v>
      </c>
      <c r="C215" s="1"/>
      <c r="D215" s="1"/>
      <c r="E215" s="51" t="s">
        <v>3</v>
      </c>
      <c r="F215" s="1"/>
      <c r="G215" s="1"/>
      <c r="H215" s="42"/>
      <c r="I215" s="1"/>
      <c r="J215" s="42"/>
      <c r="K215" s="1"/>
      <c r="L215" s="1"/>
      <c r="M215" s="12"/>
      <c r="N215" s="2"/>
      <c r="O215" s="2"/>
      <c r="P215" s="2"/>
      <c r="Q215" s="2"/>
    </row>
    <row r="216" thickBot="1">
      <c r="A216" s="9"/>
      <c r="B216" s="52" t="s">
        <v>51</v>
      </c>
      <c r="C216" s="53"/>
      <c r="D216" s="53"/>
      <c r="E216" s="54" t="s">
        <v>220</v>
      </c>
      <c r="F216" s="53"/>
      <c r="G216" s="53"/>
      <c r="H216" s="55"/>
      <c r="I216" s="53"/>
      <c r="J216" s="55"/>
      <c r="K216" s="53"/>
      <c r="L216" s="53"/>
      <c r="M216" s="12"/>
      <c r="N216" s="2"/>
      <c r="O216" s="2"/>
      <c r="P216" s="2"/>
      <c r="Q216" s="2"/>
    </row>
    <row r="217" thickTop="1">
      <c r="A217" s="9"/>
      <c r="B217" s="43">
        <v>54</v>
      </c>
      <c r="C217" s="44" t="s">
        <v>221</v>
      </c>
      <c r="D217" s="44" t="s">
        <v>3</v>
      </c>
      <c r="E217" s="44" t="s">
        <v>222</v>
      </c>
      <c r="F217" s="44" t="s">
        <v>3</v>
      </c>
      <c r="G217" s="45" t="s">
        <v>81</v>
      </c>
      <c r="H217" s="56">
        <v>168.56</v>
      </c>
      <c r="I217" s="57">
        <f>ROUND(0,2)</f>
        <v>0</v>
      </c>
      <c r="J217" s="58">
        <f>ROUND(I217*H217,2)</f>
        <v>0</v>
      </c>
      <c r="K217" s="59">
        <v>0.20999999999999999</v>
      </c>
      <c r="L217" s="60">
        <f>IF(ISNUMBER(K217),ROUND(J217*(K217+1),2),0)</f>
        <v>0</v>
      </c>
      <c r="M217" s="12"/>
      <c r="N217" s="2"/>
      <c r="O217" s="2"/>
      <c r="P217" s="2"/>
      <c r="Q217" s="32">
        <f>IF(ISNUMBER(K217),IF(H217&gt;0,IF(I217&gt;0,J217,0),0),0)</f>
        <v>0</v>
      </c>
      <c r="R217" s="26">
        <f>IF(ISNUMBER(K217)=FALSE,J217,0)</f>
        <v>0</v>
      </c>
    </row>
    <row r="218">
      <c r="A218" s="9"/>
      <c r="B218" s="50" t="s">
        <v>50</v>
      </c>
      <c r="C218" s="1"/>
      <c r="D218" s="1"/>
      <c r="E218" s="51" t="s">
        <v>3</v>
      </c>
      <c r="F218" s="1"/>
      <c r="G218" s="1"/>
      <c r="H218" s="42"/>
      <c r="I218" s="1"/>
      <c r="J218" s="42"/>
      <c r="K218" s="1"/>
      <c r="L218" s="1"/>
      <c r="M218" s="12"/>
      <c r="N218" s="2"/>
      <c r="O218" s="2"/>
      <c r="P218" s="2"/>
      <c r="Q218" s="2"/>
    </row>
    <row r="219" thickBot="1">
      <c r="A219" s="9"/>
      <c r="B219" s="52" t="s">
        <v>51</v>
      </c>
      <c r="C219" s="53"/>
      <c r="D219" s="53"/>
      <c r="E219" s="54" t="s">
        <v>223</v>
      </c>
      <c r="F219" s="53"/>
      <c r="G219" s="53"/>
      <c r="H219" s="55"/>
      <c r="I219" s="53"/>
      <c r="J219" s="55"/>
      <c r="K219" s="53"/>
      <c r="L219" s="53"/>
      <c r="M219" s="12"/>
      <c r="N219" s="2"/>
      <c r="O219" s="2"/>
      <c r="P219" s="2"/>
      <c r="Q219" s="2"/>
    </row>
    <row r="220" thickTop="1">
      <c r="A220" s="9"/>
      <c r="B220" s="43">
        <v>55</v>
      </c>
      <c r="C220" s="44" t="s">
        <v>224</v>
      </c>
      <c r="D220" s="44" t="s">
        <v>3</v>
      </c>
      <c r="E220" s="44" t="s">
        <v>225</v>
      </c>
      <c r="F220" s="44" t="s">
        <v>3</v>
      </c>
      <c r="G220" s="45" t="s">
        <v>81</v>
      </c>
      <c r="H220" s="56">
        <v>7.8399999999999999</v>
      </c>
      <c r="I220" s="57">
        <f>ROUND(0,2)</f>
        <v>0</v>
      </c>
      <c r="J220" s="58">
        <f>ROUND(I220*H220,2)</f>
        <v>0</v>
      </c>
      <c r="K220" s="59">
        <v>0.20999999999999999</v>
      </c>
      <c r="L220" s="60">
        <f>IF(ISNUMBER(K220),ROUND(J220*(K220+1),2),0)</f>
        <v>0</v>
      </c>
      <c r="M220" s="12"/>
      <c r="N220" s="2"/>
      <c r="O220" s="2"/>
      <c r="P220" s="2"/>
      <c r="Q220" s="32">
        <f>IF(ISNUMBER(K220),IF(H220&gt;0,IF(I220&gt;0,J220,0),0),0)</f>
        <v>0</v>
      </c>
      <c r="R220" s="26">
        <f>IF(ISNUMBER(K220)=FALSE,J220,0)</f>
        <v>0</v>
      </c>
    </row>
    <row r="221">
      <c r="A221" s="9"/>
      <c r="B221" s="50" t="s">
        <v>50</v>
      </c>
      <c r="C221" s="1"/>
      <c r="D221" s="1"/>
      <c r="E221" s="51" t="s">
        <v>3</v>
      </c>
      <c r="F221" s="1"/>
      <c r="G221" s="1"/>
      <c r="H221" s="42"/>
      <c r="I221" s="1"/>
      <c r="J221" s="42"/>
      <c r="K221" s="1"/>
      <c r="L221" s="1"/>
      <c r="M221" s="12"/>
      <c r="N221" s="2"/>
      <c r="O221" s="2"/>
      <c r="P221" s="2"/>
      <c r="Q221" s="2"/>
    </row>
    <row r="222" thickBot="1">
      <c r="A222" s="9"/>
      <c r="B222" s="52" t="s">
        <v>51</v>
      </c>
      <c r="C222" s="53"/>
      <c r="D222" s="53"/>
      <c r="E222" s="54" t="s">
        <v>226</v>
      </c>
      <c r="F222" s="53"/>
      <c r="G222" s="53"/>
      <c r="H222" s="55"/>
      <c r="I222" s="53"/>
      <c r="J222" s="55"/>
      <c r="K222" s="53"/>
      <c r="L222" s="53"/>
      <c r="M222" s="12"/>
      <c r="N222" s="2"/>
      <c r="O222" s="2"/>
      <c r="P222" s="2"/>
      <c r="Q222" s="2"/>
    </row>
    <row r="223" thickTop="1">
      <c r="A223" s="9"/>
      <c r="B223" s="43">
        <v>56</v>
      </c>
      <c r="C223" s="44" t="s">
        <v>227</v>
      </c>
      <c r="D223" s="44" t="s">
        <v>3</v>
      </c>
      <c r="E223" s="44" t="s">
        <v>228</v>
      </c>
      <c r="F223" s="44" t="s">
        <v>3</v>
      </c>
      <c r="G223" s="45" t="s">
        <v>88</v>
      </c>
      <c r="H223" s="56">
        <v>4</v>
      </c>
      <c r="I223" s="57">
        <f>ROUND(0,2)</f>
        <v>0</v>
      </c>
      <c r="J223" s="58">
        <f>ROUND(I223*H223,2)</f>
        <v>0</v>
      </c>
      <c r="K223" s="59">
        <v>0.20999999999999999</v>
      </c>
      <c r="L223" s="60">
        <f>IF(ISNUMBER(K223),ROUND(J223*(K223+1),2),0)</f>
        <v>0</v>
      </c>
      <c r="M223" s="12"/>
      <c r="N223" s="2"/>
      <c r="O223" s="2"/>
      <c r="P223" s="2"/>
      <c r="Q223" s="32">
        <f>IF(ISNUMBER(K223),IF(H223&gt;0,IF(I223&gt;0,J223,0),0),0)</f>
        <v>0</v>
      </c>
      <c r="R223" s="26">
        <f>IF(ISNUMBER(K223)=FALSE,J223,0)</f>
        <v>0</v>
      </c>
    </row>
    <row r="224">
      <c r="A224" s="9"/>
      <c r="B224" s="50" t="s">
        <v>50</v>
      </c>
      <c r="C224" s="1"/>
      <c r="D224" s="1"/>
      <c r="E224" s="51" t="s">
        <v>3</v>
      </c>
      <c r="F224" s="1"/>
      <c r="G224" s="1"/>
      <c r="H224" s="42"/>
      <c r="I224" s="1"/>
      <c r="J224" s="42"/>
      <c r="K224" s="1"/>
      <c r="L224" s="1"/>
      <c r="M224" s="12"/>
      <c r="N224" s="2"/>
      <c r="O224" s="2"/>
      <c r="P224" s="2"/>
      <c r="Q224" s="2"/>
    </row>
    <row r="225" thickBot="1">
      <c r="A225" s="9"/>
      <c r="B225" s="52" t="s">
        <v>51</v>
      </c>
      <c r="C225" s="53"/>
      <c r="D225" s="53"/>
      <c r="E225" s="54" t="s">
        <v>229</v>
      </c>
      <c r="F225" s="53"/>
      <c r="G225" s="53"/>
      <c r="H225" s="55"/>
      <c r="I225" s="53"/>
      <c r="J225" s="55"/>
      <c r="K225" s="53"/>
      <c r="L225" s="53"/>
      <c r="M225" s="12"/>
      <c r="N225" s="2"/>
      <c r="O225" s="2"/>
      <c r="P225" s="2"/>
      <c r="Q225" s="2"/>
    </row>
    <row r="226" thickTop="1" thickBot="1" ht="25" customHeight="1">
      <c r="A226" s="9"/>
      <c r="B226" s="1"/>
      <c r="C226" s="61">
        <v>9</v>
      </c>
      <c r="D226" s="1"/>
      <c r="E226" s="62" t="s">
        <v>37</v>
      </c>
      <c r="F226" s="1"/>
      <c r="G226" s="63" t="s">
        <v>72</v>
      </c>
      <c r="H226" s="64">
        <f>J205+J208+J211+J214+J217+J220+J223</f>
        <v>0</v>
      </c>
      <c r="I226" s="63" t="s">
        <v>73</v>
      </c>
      <c r="J226" s="65">
        <f>(L226-H226)</f>
        <v>0</v>
      </c>
      <c r="K226" s="63" t="s">
        <v>74</v>
      </c>
      <c r="L226" s="66">
        <f>L205+L208+L211+L214+L217+L220+L223</f>
        <v>0</v>
      </c>
      <c r="M226" s="12"/>
      <c r="N226" s="2"/>
      <c r="O226" s="2"/>
      <c r="P226" s="2"/>
      <c r="Q226" s="32">
        <f>0+Q205+Q208+Q211+Q214+Q217+Q220+Q223</f>
        <v>0</v>
      </c>
      <c r="R226" s="26">
        <f>0+R205+R208+R211+R214+R217+R220+R223</f>
        <v>0</v>
      </c>
      <c r="S226" s="67">
        <f>Q226*(1+J226)+R226</f>
        <v>0</v>
      </c>
    </row>
    <row r="227" thickTop="1" thickBot="1" ht="25" customHeight="1">
      <c r="A227" s="9"/>
      <c r="B227" s="68"/>
      <c r="C227" s="68"/>
      <c r="D227" s="68"/>
      <c r="E227" s="69"/>
      <c r="F227" s="68"/>
      <c r="G227" s="70" t="s">
        <v>75</v>
      </c>
      <c r="H227" s="71">
        <f>J205+J208+J211+J214+J217+J220+J223</f>
        <v>0</v>
      </c>
      <c r="I227" s="70" t="s">
        <v>76</v>
      </c>
      <c r="J227" s="72">
        <f>0+J226</f>
        <v>0</v>
      </c>
      <c r="K227" s="70" t="s">
        <v>77</v>
      </c>
      <c r="L227" s="73">
        <f>L205+L208+L211+L214+L217+L220+L223</f>
        <v>0</v>
      </c>
      <c r="M227" s="12"/>
      <c r="N227" s="2"/>
      <c r="O227" s="2"/>
      <c r="P227" s="2"/>
      <c r="Q227" s="2"/>
    </row>
    <row r="228">
      <c r="A228" s="13"/>
      <c r="B228" s="4"/>
      <c r="C228" s="4"/>
      <c r="D228" s="4"/>
      <c r="E228" s="4"/>
      <c r="F228" s="4"/>
      <c r="G228" s="4"/>
      <c r="H228" s="75"/>
      <c r="I228" s="4"/>
      <c r="J228" s="75"/>
      <c r="K228" s="4"/>
      <c r="L228" s="4"/>
      <c r="M228" s="14"/>
      <c r="N228" s="2"/>
      <c r="O228" s="2"/>
      <c r="P228" s="2"/>
      <c r="Q228" s="2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2"/>
      <c r="O229" s="2"/>
      <c r="P229" s="2"/>
      <c r="Q229" s="2"/>
    </row>
  </sheetData>
  <mergeCells count="1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0:C31"/>
    <mergeCell ref="B33:L33"/>
    <mergeCell ref="B35:D35"/>
    <mergeCell ref="B36:D36"/>
    <mergeCell ref="B38:D38"/>
    <mergeCell ref="B39:D39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28:D28"/>
    <mergeCell ref="B77:D77"/>
    <mergeCell ref="B78:D78"/>
    <mergeCell ref="B80:D80"/>
    <mergeCell ref="B81:D81"/>
    <mergeCell ref="B83:D83"/>
    <mergeCell ref="B84:D84"/>
    <mergeCell ref="B86:D86"/>
    <mergeCell ref="B87:D87"/>
    <mergeCell ref="B89:D89"/>
    <mergeCell ref="B90:D90"/>
    <mergeCell ref="B92:D92"/>
    <mergeCell ref="B93:D93"/>
    <mergeCell ref="B95:D95"/>
    <mergeCell ref="B96:D96"/>
    <mergeCell ref="B98:D98"/>
    <mergeCell ref="B99:D99"/>
    <mergeCell ref="B101:D101"/>
    <mergeCell ref="B102:D102"/>
    <mergeCell ref="B104:D104"/>
    <mergeCell ref="B105:D105"/>
    <mergeCell ref="B44:D44"/>
    <mergeCell ref="B45:D45"/>
    <mergeCell ref="B47:D47"/>
    <mergeCell ref="B48:D48"/>
    <mergeCell ref="B50:D50"/>
    <mergeCell ref="B51:D51"/>
    <mergeCell ref="B53:D53"/>
    <mergeCell ref="B54:D54"/>
    <mergeCell ref="B56:D56"/>
    <mergeCell ref="B57:D57"/>
    <mergeCell ref="B59:D59"/>
    <mergeCell ref="B60:D60"/>
    <mergeCell ref="B62:D62"/>
    <mergeCell ref="B63:D63"/>
    <mergeCell ref="B66:L66"/>
    <mergeCell ref="B68:D68"/>
    <mergeCell ref="B69:D69"/>
    <mergeCell ref="B71:D71"/>
    <mergeCell ref="B72:D72"/>
    <mergeCell ref="B74:D74"/>
    <mergeCell ref="B75:D75"/>
    <mergeCell ref="B108:L108"/>
    <mergeCell ref="B110:D110"/>
    <mergeCell ref="B111:D111"/>
    <mergeCell ref="B113:D113"/>
    <mergeCell ref="B114:D114"/>
    <mergeCell ref="B117:L117"/>
    <mergeCell ref="B119:D119"/>
    <mergeCell ref="B120:D120"/>
    <mergeCell ref="B122:D122"/>
    <mergeCell ref="B123:D123"/>
    <mergeCell ref="B125:D125"/>
    <mergeCell ref="B126:D126"/>
    <mergeCell ref="B128:D128"/>
    <mergeCell ref="B129:D129"/>
    <mergeCell ref="B131:D131"/>
    <mergeCell ref="B132:D132"/>
    <mergeCell ref="B135:L135"/>
    <mergeCell ref="B137:D137"/>
    <mergeCell ref="B138:D138"/>
    <mergeCell ref="B140:D140"/>
    <mergeCell ref="B141:D141"/>
    <mergeCell ref="B143:D143"/>
    <mergeCell ref="B144:D144"/>
    <mergeCell ref="B146:D146"/>
    <mergeCell ref="B147:D147"/>
    <mergeCell ref="B149:D149"/>
    <mergeCell ref="B150:D150"/>
    <mergeCell ref="B152:D152"/>
    <mergeCell ref="B153:D153"/>
    <mergeCell ref="B156:L156"/>
    <mergeCell ref="B158:D158"/>
    <mergeCell ref="B159:D159"/>
    <mergeCell ref="B161:D161"/>
    <mergeCell ref="B162:D162"/>
    <mergeCell ref="B164:D164"/>
    <mergeCell ref="B165:D165"/>
    <mergeCell ref="B167:D167"/>
    <mergeCell ref="B168:D168"/>
    <mergeCell ref="B170:D170"/>
    <mergeCell ref="B171:D171"/>
    <mergeCell ref="B174:L174"/>
    <mergeCell ref="B176:D176"/>
    <mergeCell ref="B177:D177"/>
    <mergeCell ref="B179:D179"/>
    <mergeCell ref="B180:D180"/>
    <mergeCell ref="B182:D182"/>
    <mergeCell ref="B183:D183"/>
    <mergeCell ref="B188:D188"/>
    <mergeCell ref="B189:D189"/>
    <mergeCell ref="B191:D191"/>
    <mergeCell ref="B192:D192"/>
    <mergeCell ref="B194:D194"/>
    <mergeCell ref="B195:D195"/>
    <mergeCell ref="B197:D197"/>
    <mergeCell ref="B198:D198"/>
    <mergeCell ref="B200:D200"/>
    <mergeCell ref="B201:D201"/>
    <mergeCell ref="B186:L186"/>
    <mergeCell ref="B206:D206"/>
    <mergeCell ref="B207:D207"/>
    <mergeCell ref="B209:D209"/>
    <mergeCell ref="B210:D210"/>
    <mergeCell ref="B212:D212"/>
    <mergeCell ref="B213:D213"/>
    <mergeCell ref="B215:D215"/>
    <mergeCell ref="B216:D216"/>
    <mergeCell ref="B218:D218"/>
    <mergeCell ref="B219:D219"/>
    <mergeCell ref="B221:D221"/>
    <mergeCell ref="B222:D222"/>
    <mergeCell ref="B224:D224"/>
    <mergeCell ref="B225:D225"/>
    <mergeCell ref="B204:L204"/>
  </mergeCells>
  <pageMargins left="0.39375" right="0.39375" top="0.5902778" bottom="0.39375" header="0.1965278" footer="0.1576389"/>
  <pageSetup paperSize="9" orientation="portrait" fitToHeight="0"/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HP-SYNEK\Jiří Synek</cp:lastModifiedBy>
  <dcterms:modified xsi:type="dcterms:W3CDTF">2022-11-20T09:51:58Z</dcterms:modified>
</cp:coreProperties>
</file>